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xr:revisionPtr revIDLastSave="0" documentId="13_ncr:1_{235F0A10-78A6-46CE-9297-FA895C82CEFD}" xr6:coauthVersionLast="36" xr6:coauthVersionMax="36" xr10:uidLastSave="{00000000-0000-0000-0000-000000000000}"/>
  <bookViews>
    <workbookView xWindow="0" yWindow="0" windowWidth="20490" windowHeight="7425" firstSheet="1" activeTab="1" xr2:uid="{00000000-000D-0000-FFFF-FFFF00000000}"/>
  </bookViews>
  <sheets>
    <sheet name="REP_EPG034_EjecucionPresupuesta" sheetId="1" state="hidden" r:id="rId1"/>
    <sheet name="JULIO" sheetId="2" r:id="rId2"/>
  </sheets>
  <calcPr calcId="191029"/>
</workbook>
</file>

<file path=xl/calcChain.xml><?xml version="1.0" encoding="utf-8"?>
<calcChain xmlns="http://schemas.openxmlformats.org/spreadsheetml/2006/main">
  <c r="C11" i="2" l="1"/>
  <c r="D11" i="2"/>
  <c r="E11" i="2"/>
  <c r="C12" i="2"/>
  <c r="C24" i="2" s="1"/>
  <c r="D12" i="2"/>
  <c r="E12" i="2"/>
  <c r="C13" i="2"/>
  <c r="I13" i="2" s="1"/>
  <c r="J13" i="2" s="1"/>
  <c r="D13" i="2"/>
  <c r="G13" i="2" s="1"/>
  <c r="E13" i="2"/>
  <c r="C14" i="2"/>
  <c r="D14" i="2"/>
  <c r="E14" i="2"/>
  <c r="C15" i="2"/>
  <c r="D15" i="2"/>
  <c r="E15" i="2"/>
  <c r="C16" i="2"/>
  <c r="D16" i="2"/>
  <c r="E16" i="2"/>
  <c r="C17" i="2"/>
  <c r="D17" i="2"/>
  <c r="G17" i="2" s="1"/>
  <c r="E17" i="2"/>
  <c r="C18" i="2"/>
  <c r="D18" i="2"/>
  <c r="E18" i="2"/>
  <c r="C19" i="2"/>
  <c r="D19" i="2"/>
  <c r="E19" i="2"/>
  <c r="C20" i="2"/>
  <c r="F20" i="2" s="1"/>
  <c r="D20" i="2"/>
  <c r="E20" i="2"/>
  <c r="C21" i="2"/>
  <c r="F21" i="2" s="1"/>
  <c r="D21" i="2"/>
  <c r="G21" i="2" s="1"/>
  <c r="E21" i="2"/>
  <c r="C22" i="2"/>
  <c r="D22" i="2"/>
  <c r="E22" i="2"/>
  <c r="C23" i="2"/>
  <c r="D23" i="2"/>
  <c r="E23" i="2"/>
  <c r="D10" i="2"/>
  <c r="G10" i="2" s="1"/>
  <c r="E10" i="2"/>
  <c r="C10" i="2"/>
  <c r="B11" i="2"/>
  <c r="B12" i="2"/>
  <c r="G12" i="2" s="1"/>
  <c r="B13" i="2"/>
  <c r="B14" i="2"/>
  <c r="B15" i="2"/>
  <c r="B16" i="2"/>
  <c r="G16" i="2" s="1"/>
  <c r="B17" i="2"/>
  <c r="B18" i="2"/>
  <c r="B19" i="2"/>
  <c r="B20" i="2"/>
  <c r="G20" i="2" s="1"/>
  <c r="B21" i="2"/>
  <c r="B22" i="2"/>
  <c r="B23" i="2"/>
  <c r="B10" i="2"/>
  <c r="H10" i="2" s="1"/>
  <c r="D5" i="2"/>
  <c r="D8" i="2"/>
  <c r="E7" i="2"/>
  <c r="B6" i="2"/>
  <c r="I6" i="2" s="1"/>
  <c r="J6" i="2" s="1"/>
  <c r="Z31" i="1"/>
  <c r="Y31" i="1"/>
  <c r="X31" i="1"/>
  <c r="W31" i="1"/>
  <c r="V31" i="1"/>
  <c r="U31" i="1"/>
  <c r="T31" i="1"/>
  <c r="S31" i="1"/>
  <c r="R31" i="1"/>
  <c r="Q31" i="1"/>
  <c r="Z15" i="1"/>
  <c r="E8" i="2" s="1"/>
  <c r="Y15" i="1"/>
  <c r="X15" i="1"/>
  <c r="W15" i="1"/>
  <c r="V15" i="1"/>
  <c r="U15" i="1"/>
  <c r="T15" i="1"/>
  <c r="S15" i="1"/>
  <c r="R15" i="1"/>
  <c r="Q15" i="1"/>
  <c r="Z12" i="1"/>
  <c r="Y12" i="1"/>
  <c r="D7" i="2" s="1"/>
  <c r="X12" i="1"/>
  <c r="C7" i="2" s="1"/>
  <c r="F7" i="2" s="1"/>
  <c r="W12" i="1"/>
  <c r="V12" i="1"/>
  <c r="U12" i="1"/>
  <c r="T12" i="1"/>
  <c r="B7" i="2" s="1"/>
  <c r="H7" i="2" s="1"/>
  <c r="S12" i="1"/>
  <c r="R12" i="1"/>
  <c r="Q12" i="1"/>
  <c r="Z10" i="1"/>
  <c r="E6" i="2" s="1"/>
  <c r="H6" i="2" s="1"/>
  <c r="Y10" i="1"/>
  <c r="D6" i="2" s="1"/>
  <c r="G6" i="2" s="1"/>
  <c r="X10" i="1"/>
  <c r="C6" i="2" s="1"/>
  <c r="W10" i="1"/>
  <c r="V10" i="1"/>
  <c r="U10" i="1"/>
  <c r="T10" i="1"/>
  <c r="S10" i="1"/>
  <c r="R10" i="1"/>
  <c r="Q10" i="1"/>
  <c r="Z8" i="1"/>
  <c r="E5" i="2" s="1"/>
  <c r="Y8" i="1"/>
  <c r="X8" i="1"/>
  <c r="C5" i="2" s="1"/>
  <c r="W8" i="1"/>
  <c r="V8" i="1"/>
  <c r="U8" i="1"/>
  <c r="T8" i="1"/>
  <c r="B5" i="2" s="1"/>
  <c r="S8" i="1"/>
  <c r="R8" i="1"/>
  <c r="Q8" i="1"/>
  <c r="G23" i="2"/>
  <c r="F23" i="2"/>
  <c r="I21" i="2"/>
  <c r="J21" i="2" s="1"/>
  <c r="H21" i="2"/>
  <c r="F19" i="2"/>
  <c r="I17" i="2"/>
  <c r="J17" i="2" s="1"/>
  <c r="H17" i="2"/>
  <c r="F17" i="2"/>
  <c r="G15" i="2"/>
  <c r="H15" i="2"/>
  <c r="F15" i="2"/>
  <c r="H13" i="2"/>
  <c r="F13" i="2"/>
  <c r="G11" i="2"/>
  <c r="H11" i="2"/>
  <c r="F11" i="2"/>
  <c r="R16" i="1" l="1"/>
  <c r="F16" i="2"/>
  <c r="S16" i="1"/>
  <c r="W16" i="1"/>
  <c r="Y32" i="1"/>
  <c r="Y33" i="1" s="1"/>
  <c r="Z16" i="1"/>
  <c r="H23" i="2"/>
  <c r="H19" i="2"/>
  <c r="E24" i="2"/>
  <c r="E25" i="2" s="1"/>
  <c r="V16" i="1"/>
  <c r="T16" i="1"/>
  <c r="X16" i="1"/>
  <c r="R32" i="1"/>
  <c r="R33" i="1" s="1"/>
  <c r="V32" i="1"/>
  <c r="V33" i="1" s="1"/>
  <c r="Z32" i="1"/>
  <c r="Z33" i="1" s="1"/>
  <c r="B8" i="2"/>
  <c r="C8" i="2"/>
  <c r="G19" i="2"/>
  <c r="F12" i="2"/>
  <c r="Q16" i="1"/>
  <c r="Q32" i="1" s="1"/>
  <c r="Q33" i="1" s="1"/>
  <c r="U16" i="1"/>
  <c r="U32" i="1" s="1"/>
  <c r="U33" i="1" s="1"/>
  <c r="Y16" i="1"/>
  <c r="H22" i="2"/>
  <c r="H18" i="2"/>
  <c r="H14" i="2"/>
  <c r="I14" i="2"/>
  <c r="J14" i="2" s="1"/>
  <c r="I18" i="2"/>
  <c r="J18" i="2" s="1"/>
  <c r="I22" i="2"/>
  <c r="J22" i="2" s="1"/>
  <c r="G22" i="2"/>
  <c r="G14" i="2"/>
  <c r="G18" i="2"/>
  <c r="I10" i="2"/>
  <c r="J10" i="2" s="1"/>
  <c r="E9" i="2"/>
  <c r="G7" i="2"/>
  <c r="D9" i="2"/>
  <c r="I5" i="2"/>
  <c r="J5" i="2" s="1"/>
  <c r="S32" i="1"/>
  <c r="S33" i="1" s="1"/>
  <c r="W32" i="1"/>
  <c r="W33" i="1" s="1"/>
  <c r="T32" i="1"/>
  <c r="T33" i="1" s="1"/>
  <c r="X32" i="1"/>
  <c r="X33" i="1" s="1"/>
  <c r="G5" i="2"/>
  <c r="B9" i="2"/>
  <c r="F5" i="2"/>
  <c r="F8" i="2"/>
  <c r="F6" i="2"/>
  <c r="I7" i="2"/>
  <c r="J7" i="2" s="1"/>
  <c r="H8" i="2"/>
  <c r="C9" i="2"/>
  <c r="F10" i="2"/>
  <c r="I11" i="2"/>
  <c r="J11" i="2" s="1"/>
  <c r="H12" i="2"/>
  <c r="F14" i="2"/>
  <c r="I15" i="2"/>
  <c r="J15" i="2" s="1"/>
  <c r="H16" i="2"/>
  <c r="F18" i="2"/>
  <c r="I19" i="2"/>
  <c r="J19" i="2" s="1"/>
  <c r="H20" i="2"/>
  <c r="F22" i="2"/>
  <c r="I23" i="2"/>
  <c r="J23" i="2" s="1"/>
  <c r="D24" i="2"/>
  <c r="H5" i="2"/>
  <c r="I12" i="2"/>
  <c r="J12" i="2" s="1"/>
  <c r="I16" i="2"/>
  <c r="J16" i="2" s="1"/>
  <c r="I20" i="2"/>
  <c r="J20" i="2" s="1"/>
  <c r="B24" i="2"/>
  <c r="F24" i="2" s="1"/>
  <c r="I8" i="2" l="1"/>
  <c r="J8" i="2" s="1"/>
  <c r="G8" i="2"/>
  <c r="H9" i="2"/>
  <c r="G9" i="2"/>
  <c r="I9" i="2"/>
  <c r="J9" i="2" s="1"/>
  <c r="F9" i="2"/>
  <c r="B25" i="2"/>
  <c r="I24" i="2"/>
  <c r="J24" i="2" s="1"/>
  <c r="G24" i="2"/>
  <c r="D25" i="2"/>
  <c r="H24" i="2"/>
  <c r="C25" i="2"/>
  <c r="I25" i="2" l="1"/>
  <c r="J25" i="2" s="1"/>
  <c r="G25" i="2"/>
  <c r="H25" i="2"/>
  <c r="F25" i="2"/>
</calcChain>
</file>

<file path=xl/sharedStrings.xml><?xml version="1.0" encoding="utf-8"?>
<sst xmlns="http://schemas.openxmlformats.org/spreadsheetml/2006/main" count="425" uniqueCount="117">
  <si>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</si>
  <si>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</si>
  <si>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</si>
  <si>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</si>
  <si>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</si>
  <si>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</si>
  <si>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</si>
  <si>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</si>
  <si>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</si>
  <si>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</si>
  <si>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</si>
  <si>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</si>
  <si>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</si>
  <si>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</si>
  <si>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</si>
  <si>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</si>
  <si>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</si>
  <si>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</si>
  <si>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</si>
  <si>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</si>
  <si>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</si>
  <si>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</si>
  <si>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</si>
  <si>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</si>
  <si>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</si>
  <si>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</si>
  <si>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</si>
  <si>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</si>
  <si>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</si>
  <si>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</si>
  <si>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</si>
  <si>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</si>
  <si>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</si>
  <si>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</si>
  <si>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</si>
  <si>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</si>
  <si>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</si>
  <si>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</si>
  <si>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</si>
  <si>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</si>
  <si>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</si>
  <si>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</si>
  <si>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</si>
  <si>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</si>
  <si>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</si>
  <si>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</si>
  <si>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</si>
  <si>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</si>
  <si>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</si>
  <si>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</si>
  <si>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</si>
  <si>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</si>
  <si>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</si>
  <si>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</si>
  <si>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</si>
  <si>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</si>
  <si>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</si>
  <si>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</si>
  <si>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</si>
  <si>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</si>
  <si>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</si>
  <si>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</si>
  <si>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</si>
  <si>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</si>
  <si>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</si>
  <si>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</si>
  <si>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</si>
  <si>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</si>
  <si>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</si>
  <si>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</si>
  <si>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</si>
  <si>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</si>
  <si>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</si>
  <si>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</si>
  <si>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</si>
  <si>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</si>
  <si>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</si>
  <si>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</si>
  <si>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</si>
  <si>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</si>
  <si>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</si>
  <si>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</si>
  <si>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</si>
  <si>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</si>
  <si>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</si>
  <si>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</si>
  <si>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</si>
  <si>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</si>
  <si>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</si>
  <si>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</si>
  <si>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</si>
  <si>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</si>
  <si>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</si>
  <si>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</si>
  <si>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</si>
  <si>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</si>
  <si>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</si>
  <si>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</si>
  <si>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</si>
  <si>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</si>
  <si>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</si>
  <si>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>DIRECCIÓN ADMINISTRATIVA Y FINANCIERA</t>
  </si>
  <si>
    <t>%COM</t>
  </si>
  <si>
    <t>%OBL</t>
  </si>
  <si>
    <t>%PAG</t>
  </si>
  <si>
    <t>GASTOS DE PERSONAL</t>
  </si>
  <si>
    <t>TRANSFERENCIAS CORRIENTES</t>
  </si>
  <si>
    <t>GASTOS POR TRIBUTOS, MULTAS, SANCIONES E INTERESES DE MORA</t>
  </si>
  <si>
    <t xml:space="preserve">FUNCIONAMIENTO </t>
  </si>
  <si>
    <t>INVERSIÓN</t>
  </si>
  <si>
    <t>TOTAL PRESUPUESTO</t>
  </si>
  <si>
    <t xml:space="preserve">GASTOS DE PERSONAL </t>
  </si>
  <si>
    <t>FUNCIONAMIENTO</t>
  </si>
  <si>
    <t>Ejecución Presupuestal a 31 de Julio de 2022</t>
  </si>
  <si>
    <t>APR. NO COMPROMETIDA</t>
  </si>
  <si>
    <t>%APR. NO COMPROMETIDA</t>
  </si>
  <si>
    <t>TOTAL PRESUPUESTO CNMH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</si>
</sst>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b/>
      <sz val="8"/>
      <color rgb="FF000000"/>
      <name val="Times New Roman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NumberFormat="1" applyFont="1" applyFill="1" applyBorder="1" applyAlignment="1">
      <alignment horizontal="left" vertical="center" wrapText="1" readingOrder="1"/>
    </xf>
    <xf numFmtId="164" fontId="10" fillId="0" borderId="2" xfId="0" applyNumberFormat="1" applyFont="1" applyFill="1" applyBorder="1" applyAlignment="1">
      <alignment horizontal="right" vertical="center" wrapText="1" readingOrder="1"/>
    </xf>
    <xf numFmtId="7" fontId="11" fillId="0" borderId="2" xfId="0" applyNumberFormat="1" applyFont="1" applyFill="1" applyBorder="1" applyAlignment="1">
      <alignment vertical="center" readingOrder="1"/>
    </xf>
    <xf numFmtId="0" fontId="8" fillId="0" borderId="2" xfId="0" applyNumberFormat="1" applyFont="1" applyFill="1" applyBorder="1" applyAlignment="1">
      <alignment horizontal="left" vertical="center" wrapText="1" readingOrder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7" fontId="9" fillId="0" borderId="2" xfId="0" applyNumberFormat="1" applyFont="1" applyFill="1" applyBorder="1" applyAlignment="1">
      <alignment vertical="center" readingOrder="1"/>
    </xf>
    <xf numFmtId="7" fontId="8" fillId="0" borderId="2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vertical="center" readingOrder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vertical="center" wrapText="1" readingOrder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0" fontId="13" fillId="0" borderId="0" xfId="0" applyFont="1" applyFill="1" applyBorder="1"/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readingOrder="1"/>
    </xf>
    <xf numFmtId="0" fontId="9" fillId="0" borderId="2" xfId="0" applyFont="1" applyFill="1" applyBorder="1" applyAlignment="1">
      <alignment horizontal="center" vertical="center" readingOrder="1"/>
    </xf>
    <xf numFmtId="9" fontId="11" fillId="0" borderId="2" xfId="1" applyFont="1" applyFill="1" applyBorder="1" applyAlignment="1">
      <alignment horizontal="center" vertical="center" readingOrder="1"/>
    </xf>
    <xf numFmtId="9" fontId="9" fillId="0" borderId="2" xfId="1" applyFont="1" applyFill="1" applyBorder="1" applyAlignment="1">
      <alignment horizontal="center" vertical="center" readingOrder="1"/>
    </xf>
    <xf numFmtId="0" fontId="7" fillId="0" borderId="0" xfId="0" applyFont="1" applyFill="1" applyBorder="1" applyAlignment="1">
      <alignment horizontal="center" vertical="center" readingOrder="1"/>
    </xf>
    <xf numFmtId="0" fontId="9" fillId="0" borderId="2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1524000" cy="4381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14300" y="47625"/>
          <a:ext cx="1524000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showGridLines="0" topLeftCell="N27" workbookViewId="0">
      <selection activeCell="W31" sqref="W3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hidden="1" customWidth="1"/>
    <col min="20" max="20" width="18.85546875" customWidth="1"/>
    <col min="21" max="22" width="18.85546875" hidden="1" customWidth="1"/>
    <col min="23" max="26" width="18.85546875" customWidth="1"/>
    <col min="27" max="27" width="0" hidden="1" customWidth="1"/>
    <col min="28" max="28" width="6.42578125" customWidth="1"/>
  </cols>
  <sheetData>
    <row r="1" spans="1:26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6775000000</v>
      </c>
      <c r="R5" s="7">
        <v>0</v>
      </c>
      <c r="S5" s="7">
        <v>0</v>
      </c>
      <c r="T5" s="7">
        <v>6775000000</v>
      </c>
      <c r="U5" s="7">
        <v>0</v>
      </c>
      <c r="V5" s="7">
        <v>6775000000</v>
      </c>
      <c r="W5" s="7">
        <v>0</v>
      </c>
      <c r="X5" s="7">
        <v>3932517299</v>
      </c>
      <c r="Y5" s="7">
        <v>3932517299</v>
      </c>
      <c r="Z5" s="7">
        <v>3927851203</v>
      </c>
    </row>
    <row r="6" spans="1:26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1425178946</v>
      </c>
      <c r="Y6" s="7">
        <v>1425178946</v>
      </c>
      <c r="Z6" s="7">
        <v>1425178946</v>
      </c>
    </row>
    <row r="7" spans="1:26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732000000</v>
      </c>
      <c r="R7" s="7">
        <v>0</v>
      </c>
      <c r="S7" s="7">
        <v>0</v>
      </c>
      <c r="T7" s="7">
        <v>732000000</v>
      </c>
      <c r="U7" s="7">
        <v>0</v>
      </c>
      <c r="V7" s="7">
        <v>732000000</v>
      </c>
      <c r="W7" s="7">
        <v>0</v>
      </c>
      <c r="X7" s="7">
        <v>449437713</v>
      </c>
      <c r="Y7" s="7">
        <v>449437713</v>
      </c>
      <c r="Z7" s="7">
        <v>449437713</v>
      </c>
    </row>
    <row r="8" spans="1:26" s="24" customFormat="1">
      <c r="A8" s="21"/>
      <c r="B8" s="20"/>
      <c r="C8" s="22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0" t="s">
        <v>111</v>
      </c>
      <c r="Q8" s="23">
        <f>SUM(Q5:Q7)</f>
        <v>10034000000</v>
      </c>
      <c r="R8" s="23">
        <f t="shared" ref="R8:Z8" si="0">SUM(R5:R7)</f>
        <v>0</v>
      </c>
      <c r="S8" s="23">
        <f t="shared" si="0"/>
        <v>0</v>
      </c>
      <c r="T8" s="23">
        <f t="shared" si="0"/>
        <v>10034000000</v>
      </c>
      <c r="U8" s="23">
        <f t="shared" si="0"/>
        <v>0</v>
      </c>
      <c r="V8" s="23">
        <f t="shared" si="0"/>
        <v>10034000000</v>
      </c>
      <c r="W8" s="23">
        <f t="shared" si="0"/>
        <v>0</v>
      </c>
      <c r="X8" s="23">
        <f t="shared" si="0"/>
        <v>5807133958</v>
      </c>
      <c r="Y8" s="23">
        <f t="shared" si="0"/>
        <v>5807133958</v>
      </c>
      <c r="Z8" s="23">
        <f t="shared" si="0"/>
        <v>5802467862</v>
      </c>
    </row>
    <row r="9" spans="1:26" ht="22.5">
      <c r="A9" s="4" t="s">
        <v>32</v>
      </c>
      <c r="B9" s="5" t="s">
        <v>33</v>
      </c>
      <c r="C9" s="6" t="s">
        <v>47</v>
      </c>
      <c r="D9" s="4" t="s">
        <v>35</v>
      </c>
      <c r="E9" s="4" t="s">
        <v>42</v>
      </c>
      <c r="F9" s="4"/>
      <c r="G9" s="4"/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48</v>
      </c>
      <c r="Q9" s="7">
        <v>2912000000</v>
      </c>
      <c r="R9" s="7">
        <v>0</v>
      </c>
      <c r="S9" s="7">
        <v>0</v>
      </c>
      <c r="T9" s="7">
        <v>2912000000</v>
      </c>
      <c r="U9" s="7">
        <v>0</v>
      </c>
      <c r="V9" s="7">
        <v>2766556864.6500001</v>
      </c>
      <c r="W9" s="7">
        <v>145443135.34999999</v>
      </c>
      <c r="X9" s="7">
        <v>2656406515.6500001</v>
      </c>
      <c r="Y9" s="7">
        <v>1347446302.29</v>
      </c>
      <c r="Z9" s="7">
        <v>1313468647.29</v>
      </c>
    </row>
    <row r="10" spans="1:26" s="24" customFormat="1" ht="21">
      <c r="A10" s="21"/>
      <c r="B10" s="20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0" t="s">
        <v>48</v>
      </c>
      <c r="Q10" s="23">
        <f>SUM(Q9)</f>
        <v>2912000000</v>
      </c>
      <c r="R10" s="23">
        <f t="shared" ref="R10:Z10" si="1">SUM(R9)</f>
        <v>0</v>
      </c>
      <c r="S10" s="23">
        <f t="shared" si="1"/>
        <v>0</v>
      </c>
      <c r="T10" s="23">
        <f t="shared" si="1"/>
        <v>2912000000</v>
      </c>
      <c r="U10" s="23">
        <f t="shared" si="1"/>
        <v>0</v>
      </c>
      <c r="V10" s="23">
        <f t="shared" si="1"/>
        <v>2766556864.6500001</v>
      </c>
      <c r="W10" s="23">
        <f t="shared" si="1"/>
        <v>145443135.34999999</v>
      </c>
      <c r="X10" s="23">
        <f t="shared" si="1"/>
        <v>2656406515.6500001</v>
      </c>
      <c r="Y10" s="23">
        <f t="shared" si="1"/>
        <v>1347446302.29</v>
      </c>
      <c r="Z10" s="23">
        <f t="shared" si="1"/>
        <v>1313468647.29</v>
      </c>
    </row>
    <row r="11" spans="1:26" ht="33.75">
      <c r="A11" s="4" t="s">
        <v>32</v>
      </c>
      <c r="B11" s="5" t="s">
        <v>33</v>
      </c>
      <c r="C11" s="6" t="s">
        <v>49</v>
      </c>
      <c r="D11" s="4" t="s">
        <v>35</v>
      </c>
      <c r="E11" s="4" t="s">
        <v>45</v>
      </c>
      <c r="F11" s="4" t="s">
        <v>50</v>
      </c>
      <c r="G11" s="4" t="s">
        <v>42</v>
      </c>
      <c r="H11" s="4" t="s">
        <v>51</v>
      </c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52</v>
      </c>
      <c r="Q11" s="7">
        <v>89000000</v>
      </c>
      <c r="R11" s="7">
        <v>0</v>
      </c>
      <c r="S11" s="7">
        <v>0</v>
      </c>
      <c r="T11" s="7">
        <v>89000000</v>
      </c>
      <c r="U11" s="7">
        <v>0</v>
      </c>
      <c r="V11" s="7">
        <v>89000000</v>
      </c>
      <c r="W11" s="7">
        <v>0</v>
      </c>
      <c r="X11" s="7">
        <v>33725705</v>
      </c>
      <c r="Y11" s="7">
        <v>25320565</v>
      </c>
      <c r="Z11" s="7">
        <v>25320565</v>
      </c>
    </row>
    <row r="12" spans="1:26" s="24" customFormat="1">
      <c r="A12" s="21"/>
      <c r="B12" s="20"/>
      <c r="C12" s="2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0" t="s">
        <v>106</v>
      </c>
      <c r="Q12" s="23">
        <f>SUM(Q11)</f>
        <v>89000000</v>
      </c>
      <c r="R12" s="23">
        <f t="shared" ref="R12:Z12" si="2">SUM(R11)</f>
        <v>0</v>
      </c>
      <c r="S12" s="23">
        <f t="shared" si="2"/>
        <v>0</v>
      </c>
      <c r="T12" s="23">
        <f t="shared" si="2"/>
        <v>89000000</v>
      </c>
      <c r="U12" s="23">
        <f t="shared" si="2"/>
        <v>0</v>
      </c>
      <c r="V12" s="23">
        <f t="shared" si="2"/>
        <v>89000000</v>
      </c>
      <c r="W12" s="23">
        <f t="shared" si="2"/>
        <v>0</v>
      </c>
      <c r="X12" s="23">
        <f t="shared" si="2"/>
        <v>33725705</v>
      </c>
      <c r="Y12" s="23">
        <f t="shared" si="2"/>
        <v>25320565</v>
      </c>
      <c r="Z12" s="23">
        <f t="shared" si="2"/>
        <v>25320565</v>
      </c>
    </row>
    <row r="13" spans="1:26" ht="22.5">
      <c r="A13" s="4" t="s">
        <v>32</v>
      </c>
      <c r="B13" s="5" t="s">
        <v>33</v>
      </c>
      <c r="C13" s="6" t="s">
        <v>53</v>
      </c>
      <c r="D13" s="4" t="s">
        <v>35</v>
      </c>
      <c r="E13" s="4" t="s">
        <v>54</v>
      </c>
      <c r="F13" s="4" t="s">
        <v>36</v>
      </c>
      <c r="G13" s="4"/>
      <c r="H13" s="4"/>
      <c r="I13" s="4"/>
      <c r="J13" s="4"/>
      <c r="K13" s="4"/>
      <c r="L13" s="4"/>
      <c r="M13" s="4" t="s">
        <v>37</v>
      </c>
      <c r="N13" s="4" t="s">
        <v>38</v>
      </c>
      <c r="O13" s="4" t="s">
        <v>39</v>
      </c>
      <c r="P13" s="5" t="s">
        <v>55</v>
      </c>
      <c r="Q13" s="7">
        <v>205600</v>
      </c>
      <c r="R13" s="7">
        <v>0</v>
      </c>
      <c r="S13" s="7">
        <v>0</v>
      </c>
      <c r="T13" s="7">
        <v>205600</v>
      </c>
      <c r="U13" s="7">
        <v>0</v>
      </c>
      <c r="V13" s="7">
        <v>0</v>
      </c>
      <c r="W13" s="7">
        <v>205600</v>
      </c>
      <c r="X13" s="7">
        <v>0</v>
      </c>
      <c r="Y13" s="7">
        <v>0</v>
      </c>
      <c r="Z13" s="7">
        <v>0</v>
      </c>
    </row>
    <row r="14" spans="1:26" ht="22.5">
      <c r="A14" s="4" t="s">
        <v>32</v>
      </c>
      <c r="B14" s="5" t="s">
        <v>33</v>
      </c>
      <c r="C14" s="6" t="s">
        <v>56</v>
      </c>
      <c r="D14" s="4" t="s">
        <v>35</v>
      </c>
      <c r="E14" s="4" t="s">
        <v>54</v>
      </c>
      <c r="F14" s="4" t="s">
        <v>50</v>
      </c>
      <c r="G14" s="4" t="s">
        <v>36</v>
      </c>
      <c r="H14" s="4"/>
      <c r="I14" s="4"/>
      <c r="J14" s="4"/>
      <c r="K14" s="4"/>
      <c r="L14" s="4"/>
      <c r="M14" s="4" t="s">
        <v>37</v>
      </c>
      <c r="N14" s="4" t="s">
        <v>57</v>
      </c>
      <c r="O14" s="4" t="s">
        <v>58</v>
      </c>
      <c r="P14" s="5" t="s">
        <v>59</v>
      </c>
      <c r="Q14" s="7">
        <v>114300000</v>
      </c>
      <c r="R14" s="7">
        <v>0</v>
      </c>
      <c r="S14" s="7">
        <v>0</v>
      </c>
      <c r="T14" s="7">
        <v>114300000</v>
      </c>
      <c r="U14" s="7">
        <v>0</v>
      </c>
      <c r="V14" s="7">
        <v>0</v>
      </c>
      <c r="W14" s="7">
        <v>114300000</v>
      </c>
      <c r="X14" s="7">
        <v>0</v>
      </c>
      <c r="Y14" s="7">
        <v>0</v>
      </c>
      <c r="Z14" s="7">
        <v>0</v>
      </c>
    </row>
    <row r="15" spans="1:26" s="24" customFormat="1" ht="31.5">
      <c r="A15" s="21"/>
      <c r="B15" s="20"/>
      <c r="C15" s="22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0" t="s">
        <v>107</v>
      </c>
      <c r="Q15" s="23">
        <f>SUM(Q13:Q14)</f>
        <v>114505600</v>
      </c>
      <c r="R15" s="23">
        <f t="shared" ref="R15:Z15" si="3">SUM(R13:R14)</f>
        <v>0</v>
      </c>
      <c r="S15" s="23">
        <f t="shared" si="3"/>
        <v>0</v>
      </c>
      <c r="T15" s="23">
        <f t="shared" si="3"/>
        <v>114505600</v>
      </c>
      <c r="U15" s="23">
        <f t="shared" si="3"/>
        <v>0</v>
      </c>
      <c r="V15" s="23">
        <f t="shared" si="3"/>
        <v>0</v>
      </c>
      <c r="W15" s="23">
        <f t="shared" si="3"/>
        <v>114505600</v>
      </c>
      <c r="X15" s="23">
        <f t="shared" si="3"/>
        <v>0</v>
      </c>
      <c r="Y15" s="23">
        <f t="shared" si="3"/>
        <v>0</v>
      </c>
      <c r="Z15" s="23">
        <f t="shared" si="3"/>
        <v>0</v>
      </c>
    </row>
    <row r="16" spans="1:26" s="24" customFormat="1">
      <c r="A16" s="21"/>
      <c r="B16" s="20"/>
      <c r="C16" s="22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0" t="s">
        <v>112</v>
      </c>
      <c r="Q16" s="23">
        <f>Q15+Q12+Q10+Q8</f>
        <v>13149505600</v>
      </c>
      <c r="R16" s="23">
        <f t="shared" ref="R16:Y16" si="4">R15+R12+R10+R8</f>
        <v>0</v>
      </c>
      <c r="S16" s="23">
        <f t="shared" si="4"/>
        <v>0</v>
      </c>
      <c r="T16" s="23">
        <f t="shared" si="4"/>
        <v>13149505600</v>
      </c>
      <c r="U16" s="23">
        <f t="shared" si="4"/>
        <v>0</v>
      </c>
      <c r="V16" s="23">
        <f t="shared" si="4"/>
        <v>12889556864.65</v>
      </c>
      <c r="W16" s="23">
        <f t="shared" si="4"/>
        <v>259948735.34999999</v>
      </c>
      <c r="X16" s="23">
        <f t="shared" si="4"/>
        <v>8497266178.6499996</v>
      </c>
      <c r="Y16" s="23">
        <f t="shared" si="4"/>
        <v>7179900825.29</v>
      </c>
      <c r="Z16" s="23">
        <f>Z15+Z12+Z10+Z8</f>
        <v>7141257074.29</v>
      </c>
    </row>
    <row r="17" spans="1:26" ht="67.5">
      <c r="A17" s="4" t="s">
        <v>32</v>
      </c>
      <c r="B17" s="5" t="s">
        <v>33</v>
      </c>
      <c r="C17" s="6" t="s">
        <v>60</v>
      </c>
      <c r="D17" s="4" t="s">
        <v>61</v>
      </c>
      <c r="E17" s="4" t="s">
        <v>62</v>
      </c>
      <c r="F17" s="4" t="s">
        <v>63</v>
      </c>
      <c r="G17" s="4" t="s">
        <v>64</v>
      </c>
      <c r="H17" s="4"/>
      <c r="I17" s="4"/>
      <c r="J17" s="4"/>
      <c r="K17" s="4"/>
      <c r="L17" s="4"/>
      <c r="M17" s="4" t="s">
        <v>37</v>
      </c>
      <c r="N17" s="4" t="s">
        <v>57</v>
      </c>
      <c r="O17" s="4" t="s">
        <v>39</v>
      </c>
      <c r="P17" s="5" t="s">
        <v>65</v>
      </c>
      <c r="Q17" s="7">
        <v>12605552116</v>
      </c>
      <c r="R17" s="7">
        <v>0</v>
      </c>
      <c r="S17" s="7">
        <v>0</v>
      </c>
      <c r="T17" s="7">
        <v>12605552116</v>
      </c>
      <c r="U17" s="7">
        <v>0</v>
      </c>
      <c r="V17" s="7">
        <v>12605552116</v>
      </c>
      <c r="W17" s="7">
        <v>0</v>
      </c>
      <c r="X17" s="7">
        <v>12605552116</v>
      </c>
      <c r="Y17" s="7">
        <v>0</v>
      </c>
      <c r="Z17" s="7">
        <v>0</v>
      </c>
    </row>
    <row r="18" spans="1:26" ht="67.5">
      <c r="A18" s="4" t="s">
        <v>32</v>
      </c>
      <c r="B18" s="5" t="s">
        <v>33</v>
      </c>
      <c r="C18" s="6" t="s">
        <v>60</v>
      </c>
      <c r="D18" s="4" t="s">
        <v>61</v>
      </c>
      <c r="E18" s="4" t="s">
        <v>62</v>
      </c>
      <c r="F18" s="4" t="s">
        <v>63</v>
      </c>
      <c r="G18" s="4" t="s">
        <v>64</v>
      </c>
      <c r="H18" s="4"/>
      <c r="I18" s="4"/>
      <c r="J18" s="4"/>
      <c r="K18" s="4"/>
      <c r="L18" s="4"/>
      <c r="M18" s="4" t="s">
        <v>37</v>
      </c>
      <c r="N18" s="4" t="s">
        <v>66</v>
      </c>
      <c r="O18" s="4" t="s">
        <v>39</v>
      </c>
      <c r="P18" s="5" t="s">
        <v>65</v>
      </c>
      <c r="Q18" s="7">
        <v>10000000000</v>
      </c>
      <c r="R18" s="7">
        <v>0</v>
      </c>
      <c r="S18" s="7">
        <v>0</v>
      </c>
      <c r="T18" s="7">
        <v>10000000000</v>
      </c>
      <c r="U18" s="7">
        <v>0</v>
      </c>
      <c r="V18" s="7">
        <v>10000000000</v>
      </c>
      <c r="W18" s="7">
        <v>0</v>
      </c>
      <c r="X18" s="7">
        <v>10000000000</v>
      </c>
      <c r="Y18" s="7">
        <v>0</v>
      </c>
      <c r="Z18" s="7">
        <v>0</v>
      </c>
    </row>
    <row r="19" spans="1:26" ht="45">
      <c r="A19" s="4" t="s">
        <v>32</v>
      </c>
      <c r="B19" s="5" t="s">
        <v>33</v>
      </c>
      <c r="C19" s="6" t="s">
        <v>67</v>
      </c>
      <c r="D19" s="4" t="s">
        <v>61</v>
      </c>
      <c r="E19" s="4" t="s">
        <v>62</v>
      </c>
      <c r="F19" s="4" t="s">
        <v>63</v>
      </c>
      <c r="G19" s="4" t="s">
        <v>38</v>
      </c>
      <c r="H19" s="4"/>
      <c r="I19" s="4"/>
      <c r="J19" s="4"/>
      <c r="K19" s="4"/>
      <c r="L19" s="4"/>
      <c r="M19" s="4" t="s">
        <v>37</v>
      </c>
      <c r="N19" s="4" t="s">
        <v>57</v>
      </c>
      <c r="O19" s="4" t="s">
        <v>39</v>
      </c>
      <c r="P19" s="5" t="s">
        <v>68</v>
      </c>
      <c r="Q19" s="7">
        <v>3200000000</v>
      </c>
      <c r="R19" s="7">
        <v>0</v>
      </c>
      <c r="S19" s="7">
        <v>0</v>
      </c>
      <c r="T19" s="7">
        <v>3200000000</v>
      </c>
      <c r="U19" s="7">
        <v>0</v>
      </c>
      <c r="V19" s="7">
        <v>3185000000</v>
      </c>
      <c r="W19" s="7">
        <v>15000000</v>
      </c>
      <c r="X19" s="7">
        <v>2881594144</v>
      </c>
      <c r="Y19" s="7">
        <v>1630406700</v>
      </c>
      <c r="Z19" s="7">
        <v>1534648333</v>
      </c>
    </row>
    <row r="20" spans="1:26" ht="56.25">
      <c r="A20" s="4" t="s">
        <v>32</v>
      </c>
      <c r="B20" s="5" t="s">
        <v>33</v>
      </c>
      <c r="C20" s="6" t="s">
        <v>69</v>
      </c>
      <c r="D20" s="4" t="s">
        <v>61</v>
      </c>
      <c r="E20" s="4" t="s">
        <v>62</v>
      </c>
      <c r="F20" s="4" t="s">
        <v>63</v>
      </c>
      <c r="G20" s="4" t="s">
        <v>57</v>
      </c>
      <c r="H20" s="4"/>
      <c r="I20" s="4"/>
      <c r="J20" s="4"/>
      <c r="K20" s="4"/>
      <c r="L20" s="4"/>
      <c r="M20" s="4" t="s">
        <v>37</v>
      </c>
      <c r="N20" s="4" t="s">
        <v>57</v>
      </c>
      <c r="O20" s="4" t="s">
        <v>39</v>
      </c>
      <c r="P20" s="5" t="s">
        <v>70</v>
      </c>
      <c r="Q20" s="7">
        <v>145056000</v>
      </c>
      <c r="R20" s="7">
        <v>0</v>
      </c>
      <c r="S20" s="7">
        <v>0</v>
      </c>
      <c r="T20" s="7">
        <v>145056000</v>
      </c>
      <c r="U20" s="7">
        <v>0</v>
      </c>
      <c r="V20" s="7">
        <v>145056000</v>
      </c>
      <c r="W20" s="7">
        <v>0</v>
      </c>
      <c r="X20" s="7">
        <v>145056000</v>
      </c>
      <c r="Y20" s="7">
        <v>88418340.790000007</v>
      </c>
      <c r="Z20" s="7">
        <v>63999664.789999999</v>
      </c>
    </row>
    <row r="21" spans="1:26" ht="56.25">
      <c r="A21" s="4" t="s">
        <v>32</v>
      </c>
      <c r="B21" s="5" t="s">
        <v>33</v>
      </c>
      <c r="C21" s="6" t="s">
        <v>71</v>
      </c>
      <c r="D21" s="4" t="s">
        <v>61</v>
      </c>
      <c r="E21" s="4" t="s">
        <v>62</v>
      </c>
      <c r="F21" s="4" t="s">
        <v>63</v>
      </c>
      <c r="G21" s="4" t="s">
        <v>72</v>
      </c>
      <c r="H21" s="4"/>
      <c r="I21" s="4"/>
      <c r="J21" s="4"/>
      <c r="K21" s="4"/>
      <c r="L21" s="4"/>
      <c r="M21" s="4" t="s">
        <v>37</v>
      </c>
      <c r="N21" s="4" t="s">
        <v>57</v>
      </c>
      <c r="O21" s="4" t="s">
        <v>39</v>
      </c>
      <c r="P21" s="5" t="s">
        <v>73</v>
      </c>
      <c r="Q21" s="7">
        <v>300817000</v>
      </c>
      <c r="R21" s="7">
        <v>0</v>
      </c>
      <c r="S21" s="7">
        <v>0</v>
      </c>
      <c r="T21" s="7">
        <v>300817000</v>
      </c>
      <c r="U21" s="7">
        <v>0</v>
      </c>
      <c r="V21" s="7">
        <v>300817000</v>
      </c>
      <c r="W21" s="7">
        <v>0</v>
      </c>
      <c r="X21" s="7">
        <v>300817000</v>
      </c>
      <c r="Y21" s="7">
        <v>41775257.399999999</v>
      </c>
      <c r="Z21" s="7">
        <v>35666785</v>
      </c>
    </row>
    <row r="22" spans="1:26" ht="56.25">
      <c r="A22" s="4" t="s">
        <v>32</v>
      </c>
      <c r="B22" s="5" t="s">
        <v>33</v>
      </c>
      <c r="C22" s="6" t="s">
        <v>74</v>
      </c>
      <c r="D22" s="4" t="s">
        <v>61</v>
      </c>
      <c r="E22" s="4" t="s">
        <v>62</v>
      </c>
      <c r="F22" s="4" t="s">
        <v>63</v>
      </c>
      <c r="G22" s="4" t="s">
        <v>66</v>
      </c>
      <c r="H22" s="4"/>
      <c r="I22" s="4"/>
      <c r="J22" s="4"/>
      <c r="K22" s="4"/>
      <c r="L22" s="4"/>
      <c r="M22" s="4" t="s">
        <v>37</v>
      </c>
      <c r="N22" s="4" t="s">
        <v>57</v>
      </c>
      <c r="O22" s="4" t="s">
        <v>39</v>
      </c>
      <c r="P22" s="5" t="s">
        <v>75</v>
      </c>
      <c r="Q22" s="7">
        <v>1512702253</v>
      </c>
      <c r="R22" s="7">
        <v>0</v>
      </c>
      <c r="S22" s="7">
        <v>0</v>
      </c>
      <c r="T22" s="7">
        <v>1512702253</v>
      </c>
      <c r="U22" s="7">
        <v>0</v>
      </c>
      <c r="V22" s="7">
        <v>1512702253</v>
      </c>
      <c r="W22" s="7">
        <v>0</v>
      </c>
      <c r="X22" s="7">
        <v>1512702253</v>
      </c>
      <c r="Y22" s="7">
        <v>1353196741</v>
      </c>
      <c r="Z22" s="7">
        <v>1338209852</v>
      </c>
    </row>
    <row r="23" spans="1:26" ht="33.75">
      <c r="A23" s="4" t="s">
        <v>32</v>
      </c>
      <c r="B23" s="5" t="s">
        <v>33</v>
      </c>
      <c r="C23" s="6" t="s">
        <v>76</v>
      </c>
      <c r="D23" s="4" t="s">
        <v>61</v>
      </c>
      <c r="E23" s="4" t="s">
        <v>62</v>
      </c>
      <c r="F23" s="4" t="s">
        <v>63</v>
      </c>
      <c r="G23" s="4" t="s">
        <v>77</v>
      </c>
      <c r="H23" s="4"/>
      <c r="I23" s="4"/>
      <c r="J23" s="4"/>
      <c r="K23" s="4"/>
      <c r="L23" s="4"/>
      <c r="M23" s="4" t="s">
        <v>37</v>
      </c>
      <c r="N23" s="4" t="s">
        <v>57</v>
      </c>
      <c r="O23" s="4" t="s">
        <v>39</v>
      </c>
      <c r="P23" s="5" t="s">
        <v>78</v>
      </c>
      <c r="Q23" s="7">
        <v>590375000</v>
      </c>
      <c r="R23" s="7">
        <v>0</v>
      </c>
      <c r="S23" s="7">
        <v>0</v>
      </c>
      <c r="T23" s="7">
        <v>590375000</v>
      </c>
      <c r="U23" s="7">
        <v>0</v>
      </c>
      <c r="V23" s="7">
        <v>590375000</v>
      </c>
      <c r="W23" s="7">
        <v>0</v>
      </c>
      <c r="X23" s="7">
        <v>590375000</v>
      </c>
      <c r="Y23" s="7">
        <v>550872386</v>
      </c>
      <c r="Z23" s="7">
        <v>550872386</v>
      </c>
    </row>
    <row r="24" spans="1:26" ht="33.75">
      <c r="A24" s="4" t="s">
        <v>32</v>
      </c>
      <c r="B24" s="5" t="s">
        <v>33</v>
      </c>
      <c r="C24" s="6" t="s">
        <v>79</v>
      </c>
      <c r="D24" s="4" t="s">
        <v>61</v>
      </c>
      <c r="E24" s="4" t="s">
        <v>62</v>
      </c>
      <c r="F24" s="4" t="s">
        <v>63</v>
      </c>
      <c r="G24" s="4" t="s">
        <v>80</v>
      </c>
      <c r="H24" s="4"/>
      <c r="I24" s="4"/>
      <c r="J24" s="4"/>
      <c r="K24" s="4"/>
      <c r="L24" s="4"/>
      <c r="M24" s="4" t="s">
        <v>37</v>
      </c>
      <c r="N24" s="4" t="s">
        <v>57</v>
      </c>
      <c r="O24" s="4" t="s">
        <v>39</v>
      </c>
      <c r="P24" s="5" t="s">
        <v>81</v>
      </c>
      <c r="Q24" s="7">
        <v>2225670587</v>
      </c>
      <c r="R24" s="7">
        <v>0</v>
      </c>
      <c r="S24" s="7">
        <v>0</v>
      </c>
      <c r="T24" s="7">
        <v>2225670587</v>
      </c>
      <c r="U24" s="7">
        <v>0</v>
      </c>
      <c r="V24" s="7">
        <v>2143092155.3299999</v>
      </c>
      <c r="W24" s="7">
        <v>82578431.670000002</v>
      </c>
      <c r="X24" s="7">
        <v>1985943490.5</v>
      </c>
      <c r="Y24" s="7">
        <v>980389754</v>
      </c>
      <c r="Z24" s="7">
        <v>913120847</v>
      </c>
    </row>
    <row r="25" spans="1:26" ht="33.75">
      <c r="A25" s="4" t="s">
        <v>32</v>
      </c>
      <c r="B25" s="5" t="s">
        <v>33</v>
      </c>
      <c r="C25" s="6" t="s">
        <v>82</v>
      </c>
      <c r="D25" s="4" t="s">
        <v>61</v>
      </c>
      <c r="E25" s="4" t="s">
        <v>62</v>
      </c>
      <c r="F25" s="4" t="s">
        <v>63</v>
      </c>
      <c r="G25" s="4" t="s">
        <v>83</v>
      </c>
      <c r="H25" s="4"/>
      <c r="I25" s="4"/>
      <c r="J25" s="4"/>
      <c r="K25" s="4"/>
      <c r="L25" s="4"/>
      <c r="M25" s="4" t="s">
        <v>37</v>
      </c>
      <c r="N25" s="4" t="s">
        <v>57</v>
      </c>
      <c r="O25" s="4" t="s">
        <v>39</v>
      </c>
      <c r="P25" s="5" t="s">
        <v>84</v>
      </c>
      <c r="Q25" s="7">
        <v>4719264715</v>
      </c>
      <c r="R25" s="7">
        <v>0</v>
      </c>
      <c r="S25" s="7">
        <v>0</v>
      </c>
      <c r="T25" s="7">
        <v>4719264715</v>
      </c>
      <c r="U25" s="7">
        <v>0</v>
      </c>
      <c r="V25" s="7">
        <v>4614793002</v>
      </c>
      <c r="W25" s="7">
        <v>104471713</v>
      </c>
      <c r="X25" s="7">
        <v>4274163896</v>
      </c>
      <c r="Y25" s="7">
        <v>1828935579.6800001</v>
      </c>
      <c r="Z25" s="7">
        <v>1784775854.75</v>
      </c>
    </row>
    <row r="26" spans="1:26" ht="33.75">
      <c r="A26" s="4" t="s">
        <v>32</v>
      </c>
      <c r="B26" s="5" t="s">
        <v>33</v>
      </c>
      <c r="C26" s="6" t="s">
        <v>85</v>
      </c>
      <c r="D26" s="4" t="s">
        <v>61</v>
      </c>
      <c r="E26" s="4" t="s">
        <v>62</v>
      </c>
      <c r="F26" s="4" t="s">
        <v>63</v>
      </c>
      <c r="G26" s="4" t="s">
        <v>86</v>
      </c>
      <c r="H26" s="4"/>
      <c r="I26" s="4"/>
      <c r="J26" s="4"/>
      <c r="K26" s="4"/>
      <c r="L26" s="4"/>
      <c r="M26" s="4" t="s">
        <v>37</v>
      </c>
      <c r="N26" s="4" t="s">
        <v>57</v>
      </c>
      <c r="O26" s="4" t="s">
        <v>39</v>
      </c>
      <c r="P26" s="5" t="s">
        <v>87</v>
      </c>
      <c r="Q26" s="7">
        <v>4212846801</v>
      </c>
      <c r="R26" s="7">
        <v>0</v>
      </c>
      <c r="S26" s="7">
        <v>0</v>
      </c>
      <c r="T26" s="7">
        <v>4212846801</v>
      </c>
      <c r="U26" s="7">
        <v>0</v>
      </c>
      <c r="V26" s="7">
        <v>4149737771</v>
      </c>
      <c r="W26" s="7">
        <v>63109030</v>
      </c>
      <c r="X26" s="7">
        <v>3875039033</v>
      </c>
      <c r="Y26" s="7">
        <v>1788210421</v>
      </c>
      <c r="Z26" s="7">
        <v>1680232625</v>
      </c>
    </row>
    <row r="27" spans="1:26" ht="33.75">
      <c r="A27" s="4" t="s">
        <v>32</v>
      </c>
      <c r="B27" s="5" t="s">
        <v>33</v>
      </c>
      <c r="C27" s="6" t="s">
        <v>88</v>
      </c>
      <c r="D27" s="4" t="s">
        <v>61</v>
      </c>
      <c r="E27" s="4" t="s">
        <v>62</v>
      </c>
      <c r="F27" s="4" t="s">
        <v>63</v>
      </c>
      <c r="G27" s="4" t="s">
        <v>89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37</v>
      </c>
      <c r="N27" s="4" t="s">
        <v>57</v>
      </c>
      <c r="O27" s="4" t="s">
        <v>39</v>
      </c>
      <c r="P27" s="5" t="s">
        <v>90</v>
      </c>
      <c r="Q27" s="7">
        <v>8358376715</v>
      </c>
      <c r="R27" s="7">
        <v>0</v>
      </c>
      <c r="S27" s="7">
        <v>0</v>
      </c>
      <c r="T27" s="7">
        <v>8358376715</v>
      </c>
      <c r="U27" s="7">
        <v>0</v>
      </c>
      <c r="V27" s="7">
        <v>5159225329</v>
      </c>
      <c r="W27" s="7">
        <v>3199151386</v>
      </c>
      <c r="X27" s="7">
        <v>4550784727</v>
      </c>
      <c r="Y27" s="7">
        <v>1868028059</v>
      </c>
      <c r="Z27" s="7">
        <v>1763361677</v>
      </c>
    </row>
    <row r="28" spans="1:26" ht="90">
      <c r="A28" s="4" t="s">
        <v>32</v>
      </c>
      <c r="B28" s="5" t="s">
        <v>33</v>
      </c>
      <c r="C28" s="6" t="s">
        <v>91</v>
      </c>
      <c r="D28" s="4" t="s">
        <v>61</v>
      </c>
      <c r="E28" s="4" t="s">
        <v>62</v>
      </c>
      <c r="F28" s="4" t="s">
        <v>63</v>
      </c>
      <c r="G28" s="4" t="s">
        <v>92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57</v>
      </c>
      <c r="O28" s="4" t="s">
        <v>39</v>
      </c>
      <c r="P28" s="5" t="s">
        <v>93</v>
      </c>
      <c r="Q28" s="7">
        <v>3704207205</v>
      </c>
      <c r="R28" s="7">
        <v>0</v>
      </c>
      <c r="S28" s="7">
        <v>0</v>
      </c>
      <c r="T28" s="7">
        <v>3704207205</v>
      </c>
      <c r="U28" s="7">
        <v>0</v>
      </c>
      <c r="V28" s="7">
        <v>3137792258</v>
      </c>
      <c r="W28" s="7">
        <v>566414947</v>
      </c>
      <c r="X28" s="7">
        <v>2623587452</v>
      </c>
      <c r="Y28" s="7">
        <v>1439299980.5699999</v>
      </c>
      <c r="Z28" s="7">
        <v>1356277917.5699999</v>
      </c>
    </row>
    <row r="29" spans="1:26" ht="67.5">
      <c r="A29" s="4" t="s">
        <v>32</v>
      </c>
      <c r="B29" s="5" t="s">
        <v>33</v>
      </c>
      <c r="C29" s="6" t="s">
        <v>94</v>
      </c>
      <c r="D29" s="4" t="s">
        <v>61</v>
      </c>
      <c r="E29" s="4" t="s">
        <v>95</v>
      </c>
      <c r="F29" s="4" t="s">
        <v>63</v>
      </c>
      <c r="G29" s="4" t="s">
        <v>96</v>
      </c>
      <c r="H29" s="4"/>
      <c r="I29" s="4"/>
      <c r="J29" s="4"/>
      <c r="K29" s="4"/>
      <c r="L29" s="4"/>
      <c r="M29" s="4" t="s">
        <v>37</v>
      </c>
      <c r="N29" s="4" t="s">
        <v>57</v>
      </c>
      <c r="O29" s="4" t="s">
        <v>39</v>
      </c>
      <c r="P29" s="5" t="s">
        <v>97</v>
      </c>
      <c r="Q29" s="7">
        <v>297987221</v>
      </c>
      <c r="R29" s="7">
        <v>0</v>
      </c>
      <c r="S29" s="7">
        <v>0</v>
      </c>
      <c r="T29" s="7">
        <v>297987221</v>
      </c>
      <c r="U29" s="7">
        <v>0</v>
      </c>
      <c r="V29" s="7">
        <v>297987221</v>
      </c>
      <c r="W29" s="7">
        <v>0</v>
      </c>
      <c r="X29" s="7">
        <v>296270344.54000002</v>
      </c>
      <c r="Y29" s="7">
        <v>159916630</v>
      </c>
      <c r="Z29" s="7">
        <v>159916630</v>
      </c>
    </row>
    <row r="30" spans="1:26" ht="78.75">
      <c r="A30" s="4" t="s">
        <v>32</v>
      </c>
      <c r="B30" s="5" t="s">
        <v>33</v>
      </c>
      <c r="C30" s="6" t="s">
        <v>98</v>
      </c>
      <c r="D30" s="4" t="s">
        <v>61</v>
      </c>
      <c r="E30" s="4" t="s">
        <v>95</v>
      </c>
      <c r="F30" s="4" t="s">
        <v>63</v>
      </c>
      <c r="G30" s="4" t="s">
        <v>99</v>
      </c>
      <c r="H30" s="4"/>
      <c r="I30" s="4"/>
      <c r="J30" s="4"/>
      <c r="K30" s="4"/>
      <c r="L30" s="4"/>
      <c r="M30" s="4" t="s">
        <v>37</v>
      </c>
      <c r="N30" s="4" t="s">
        <v>57</v>
      </c>
      <c r="O30" s="4" t="s">
        <v>39</v>
      </c>
      <c r="P30" s="5" t="s">
        <v>100</v>
      </c>
      <c r="Q30" s="7">
        <v>1917176137</v>
      </c>
      <c r="R30" s="7">
        <v>0</v>
      </c>
      <c r="S30" s="7">
        <v>0</v>
      </c>
      <c r="T30" s="7">
        <v>1917176137</v>
      </c>
      <c r="U30" s="7">
        <v>0</v>
      </c>
      <c r="V30" s="7">
        <v>1537732870</v>
      </c>
      <c r="W30" s="7">
        <v>379443267</v>
      </c>
      <c r="X30" s="7">
        <v>776554029.11000001</v>
      </c>
      <c r="Y30" s="7">
        <v>401687474</v>
      </c>
      <c r="Z30" s="7">
        <v>357077150</v>
      </c>
    </row>
    <row r="31" spans="1:26" s="24" customFormat="1">
      <c r="A31" s="21"/>
      <c r="B31" s="20"/>
      <c r="C31" s="22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0" t="s">
        <v>109</v>
      </c>
      <c r="Q31" s="23">
        <f>SUM(Q17:Q30)</f>
        <v>53790031750</v>
      </c>
      <c r="R31" s="23">
        <f t="shared" ref="R31:Z31" si="5">SUM(R17:R30)</f>
        <v>0</v>
      </c>
      <c r="S31" s="23">
        <f t="shared" si="5"/>
        <v>0</v>
      </c>
      <c r="T31" s="23">
        <f t="shared" si="5"/>
        <v>53790031750</v>
      </c>
      <c r="U31" s="23">
        <f t="shared" si="5"/>
        <v>0</v>
      </c>
      <c r="V31" s="23">
        <f t="shared" si="5"/>
        <v>49379862975.330002</v>
      </c>
      <c r="W31" s="23">
        <f t="shared" si="5"/>
        <v>4410168774.6700001</v>
      </c>
      <c r="X31" s="23">
        <f t="shared" si="5"/>
        <v>46418439485.150002</v>
      </c>
      <c r="Y31" s="23">
        <f t="shared" si="5"/>
        <v>12131137323.440001</v>
      </c>
      <c r="Z31" s="23">
        <f t="shared" si="5"/>
        <v>11538159722.110001</v>
      </c>
    </row>
    <row r="32" spans="1:26" s="24" customFormat="1">
      <c r="A32" s="21"/>
      <c r="B32" s="20"/>
      <c r="C32" s="22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0" t="s">
        <v>110</v>
      </c>
      <c r="Q32" s="23">
        <f>Q31+Q16</f>
        <v>66939537350</v>
      </c>
      <c r="R32" s="23">
        <f t="shared" ref="R32:Z32" si="6">R31+R16</f>
        <v>0</v>
      </c>
      <c r="S32" s="23">
        <f t="shared" si="6"/>
        <v>0</v>
      </c>
      <c r="T32" s="23">
        <f t="shared" si="6"/>
        <v>66939537350</v>
      </c>
      <c r="U32" s="23">
        <f t="shared" si="6"/>
        <v>0</v>
      </c>
      <c r="V32" s="23">
        <f t="shared" si="6"/>
        <v>62269419839.980003</v>
      </c>
      <c r="W32" s="23">
        <f t="shared" si="6"/>
        <v>4670117510.0200005</v>
      </c>
      <c r="X32" s="23">
        <f t="shared" si="6"/>
        <v>54915705663.800003</v>
      </c>
      <c r="Y32" s="23">
        <f t="shared" si="6"/>
        <v>19311038148.73</v>
      </c>
      <c r="Z32" s="23">
        <f t="shared" si="6"/>
        <v>18679416796.400002</v>
      </c>
    </row>
    <row r="33" spans="1:26" s="24" customFormat="1">
      <c r="A33" s="21"/>
      <c r="B33" s="20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0"/>
      <c r="Q33" s="23">
        <f>Q34-Q32</f>
        <v>0</v>
      </c>
      <c r="R33" s="23">
        <f t="shared" ref="R33:Z33" si="7">R34-R32</f>
        <v>0</v>
      </c>
      <c r="S33" s="23">
        <f t="shared" si="7"/>
        <v>0</v>
      </c>
      <c r="T33" s="23">
        <f t="shared" si="7"/>
        <v>0</v>
      </c>
      <c r="U33" s="23">
        <f t="shared" si="7"/>
        <v>0</v>
      </c>
      <c r="V33" s="23">
        <f t="shared" si="7"/>
        <v>0</v>
      </c>
      <c r="W33" s="23">
        <f t="shared" si="7"/>
        <v>0</v>
      </c>
      <c r="X33" s="23">
        <f t="shared" si="7"/>
        <v>0</v>
      </c>
      <c r="Y33" s="23">
        <f t="shared" si="7"/>
        <v>0</v>
      </c>
      <c r="Z33" s="23">
        <f t="shared" si="7"/>
        <v>0</v>
      </c>
    </row>
    <row r="34" spans="1:26">
      <c r="A34" s="4" t="s">
        <v>1</v>
      </c>
      <c r="B34" s="5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7">
        <v>66939537350</v>
      </c>
      <c r="R34" s="7">
        <v>0</v>
      </c>
      <c r="S34" s="7">
        <v>0</v>
      </c>
      <c r="T34" s="7">
        <v>66939537350</v>
      </c>
      <c r="U34" s="7">
        <v>0</v>
      </c>
      <c r="V34" s="7">
        <v>62269419839.980003</v>
      </c>
      <c r="W34" s="7">
        <v>4670117510.0200005</v>
      </c>
      <c r="X34" s="7">
        <v>54915705663.800003</v>
      </c>
      <c r="Y34" s="7">
        <v>19311038148.73</v>
      </c>
      <c r="Z34" s="7">
        <v>18679416796.400002</v>
      </c>
    </row>
    <row r="35" spans="1:26">
      <c r="A35" s="4" t="s">
        <v>1</v>
      </c>
      <c r="B35" s="8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9" t="s">
        <v>1</v>
      </c>
      <c r="R35" s="9" t="s">
        <v>1</v>
      </c>
      <c r="S35" s="9" t="s">
        <v>1</v>
      </c>
      <c r="T35" s="9" t="s">
        <v>1</v>
      </c>
      <c r="U35" s="9" t="s">
        <v>1</v>
      </c>
      <c r="V35" s="9" t="s">
        <v>1</v>
      </c>
      <c r="W35" s="9" t="s">
        <v>1</v>
      </c>
      <c r="X35" s="9" t="s">
        <v>1</v>
      </c>
      <c r="Y35" s="9" t="s">
        <v>1</v>
      </c>
      <c r="Z35" s="9" t="s">
        <v>1</v>
      </c>
    </row>
    <row r="36" spans="1:26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showGridLines="0" tabSelected="1" workbookViewId="0">
      <selection activeCell="B23" sqref="B23"/>
    </sheetView>
  </sheetViews>
  <sheetFormatPr baseColWidth="10" defaultRowHeight="15"/>
  <cols>
    <col min="1" max="1" width="27.5703125" style="19" customWidth="1"/>
    <col min="2" max="5" width="13.140625" style="19" bestFit="1" customWidth="1"/>
    <col min="6" max="6" width="6.140625" style="30" bestFit="1" customWidth="1"/>
    <col min="7" max="7" width="5.42578125" style="30" bestFit="1" customWidth="1"/>
    <col min="8" max="8" width="5.7109375" style="30" bestFit="1" customWidth="1"/>
    <col min="9" max="9" width="16.42578125" style="19" bestFit="1" customWidth="1"/>
    <col min="10" max="10" width="13.28515625" style="30" customWidth="1"/>
    <col min="11" max="16384" width="11.42578125" style="10"/>
  </cols>
  <sheetData>
    <row r="1" spans="1:10">
      <c r="A1" s="25" t="s">
        <v>1</v>
      </c>
      <c r="B1" s="26" t="s">
        <v>101</v>
      </c>
      <c r="C1" s="26"/>
      <c r="D1" s="26"/>
      <c r="E1" s="26"/>
      <c r="F1" s="26"/>
      <c r="G1" s="26"/>
      <c r="H1" s="26"/>
      <c r="I1" s="26"/>
      <c r="J1" s="26"/>
    </row>
    <row r="2" spans="1:10">
      <c r="A2" s="25"/>
      <c r="B2" s="25" t="s">
        <v>113</v>
      </c>
      <c r="C2" s="25"/>
      <c r="D2" s="25"/>
      <c r="E2" s="25"/>
      <c r="F2" s="25"/>
      <c r="G2" s="25"/>
      <c r="H2" s="25"/>
      <c r="I2" s="25"/>
      <c r="J2" s="25"/>
    </row>
    <row r="3" spans="1:10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27">
      <c r="A4" s="11" t="s">
        <v>21</v>
      </c>
      <c r="B4" s="11" t="s">
        <v>25</v>
      </c>
      <c r="C4" s="11" t="s">
        <v>29</v>
      </c>
      <c r="D4" s="11" t="s">
        <v>30</v>
      </c>
      <c r="E4" s="11" t="s">
        <v>31</v>
      </c>
      <c r="F4" s="27" t="s">
        <v>102</v>
      </c>
      <c r="G4" s="27" t="s">
        <v>103</v>
      </c>
      <c r="H4" s="27" t="s">
        <v>104</v>
      </c>
      <c r="I4" s="31" t="s">
        <v>114</v>
      </c>
      <c r="J4" s="31" t="s">
        <v>115</v>
      </c>
    </row>
    <row r="5" spans="1:10">
      <c r="A5" s="12" t="s">
        <v>105</v>
      </c>
      <c r="B5" s="13">
        <f>+REP_EPG034_EjecucionPresupuesta!T8</f>
        <v>10034000000</v>
      </c>
      <c r="C5" s="13">
        <f>+REP_EPG034_EjecucionPresupuesta!X8</f>
        <v>5807133958</v>
      </c>
      <c r="D5" s="13">
        <f>+REP_EPG034_EjecucionPresupuesta!Y8</f>
        <v>5807133958</v>
      </c>
      <c r="E5" s="13">
        <f>+REP_EPG034_EjecucionPresupuesta!Z8</f>
        <v>5802467862</v>
      </c>
      <c r="F5" s="28">
        <f t="shared" ref="F5:F25" si="0">C5/B5</f>
        <v>0.57874566055411603</v>
      </c>
      <c r="G5" s="28">
        <f t="shared" ref="G5:G25" si="1">D5/B5</f>
        <v>0.57874566055411603</v>
      </c>
      <c r="H5" s="28">
        <f t="shared" ref="H5:H25" si="2">E5/B5</f>
        <v>0.57828063205102653</v>
      </c>
      <c r="I5" s="14">
        <f t="shared" ref="I5:I25" si="3">B5-C5</f>
        <v>4226866042</v>
      </c>
      <c r="J5" s="28">
        <f t="shared" ref="J5:J25" si="4">I5/B5</f>
        <v>0.42125433944588397</v>
      </c>
    </row>
    <row r="6" spans="1:10" ht="27">
      <c r="A6" s="12" t="s">
        <v>48</v>
      </c>
      <c r="B6" s="13">
        <f>+REP_EPG034_EjecucionPresupuesta!T10</f>
        <v>2912000000</v>
      </c>
      <c r="C6" s="13">
        <f>+REP_EPG034_EjecucionPresupuesta!X10</f>
        <v>2656406515.6500001</v>
      </c>
      <c r="D6" s="13">
        <f>+REP_EPG034_EjecucionPresupuesta!Y10</f>
        <v>1347446302.29</v>
      </c>
      <c r="E6" s="13">
        <f>+REP_EPG034_EjecucionPresupuesta!Z10</f>
        <v>1313468647.29</v>
      </c>
      <c r="F6" s="28">
        <f t="shared" si="0"/>
        <v>0.91222751224244514</v>
      </c>
      <c r="G6" s="28">
        <f t="shared" si="1"/>
        <v>0.46272194446771975</v>
      </c>
      <c r="H6" s="28">
        <f t="shared" si="2"/>
        <v>0.45105379371222526</v>
      </c>
      <c r="I6" s="14">
        <f t="shared" si="3"/>
        <v>255593484.3499999</v>
      </c>
      <c r="J6" s="28">
        <f t="shared" si="4"/>
        <v>8.7772487757554918E-2</v>
      </c>
    </row>
    <row r="7" spans="1:10">
      <c r="A7" s="12" t="s">
        <v>106</v>
      </c>
      <c r="B7" s="13">
        <f>+REP_EPG034_EjecucionPresupuesta!T12</f>
        <v>89000000</v>
      </c>
      <c r="C7" s="13">
        <f>+REP_EPG034_EjecucionPresupuesta!X12</f>
        <v>33725705</v>
      </c>
      <c r="D7" s="13">
        <f>+REP_EPG034_EjecucionPresupuesta!Y12</f>
        <v>25320565</v>
      </c>
      <c r="E7" s="13">
        <f>+REP_EPG034_EjecucionPresupuesta!Z12</f>
        <v>25320565</v>
      </c>
      <c r="F7" s="28">
        <f t="shared" si="0"/>
        <v>0.37894050561797754</v>
      </c>
      <c r="G7" s="28">
        <f t="shared" si="1"/>
        <v>0.28450073033707868</v>
      </c>
      <c r="H7" s="28">
        <f t="shared" si="2"/>
        <v>0.28450073033707868</v>
      </c>
      <c r="I7" s="14">
        <f t="shared" si="3"/>
        <v>55274295</v>
      </c>
      <c r="J7" s="28">
        <f t="shared" si="4"/>
        <v>0.62105949438202246</v>
      </c>
    </row>
    <row r="8" spans="1:10" ht="40.5">
      <c r="A8" s="12" t="s">
        <v>107</v>
      </c>
      <c r="B8" s="13">
        <f>+REP_EPG034_EjecucionPresupuesta!T15</f>
        <v>114505600</v>
      </c>
      <c r="C8" s="13">
        <f>+REP_EPG034_EjecucionPresupuesta!X15</f>
        <v>0</v>
      </c>
      <c r="D8" s="13">
        <f>+REP_EPG034_EjecucionPresupuesta!Y15</f>
        <v>0</v>
      </c>
      <c r="E8" s="13">
        <f>+REP_EPG034_EjecucionPresupuesta!Z15</f>
        <v>0</v>
      </c>
      <c r="F8" s="28">
        <f t="shared" si="0"/>
        <v>0</v>
      </c>
      <c r="G8" s="28">
        <f t="shared" si="1"/>
        <v>0</v>
      </c>
      <c r="H8" s="28">
        <f t="shared" si="2"/>
        <v>0</v>
      </c>
      <c r="I8" s="14">
        <f t="shared" si="3"/>
        <v>114505600</v>
      </c>
      <c r="J8" s="28">
        <f t="shared" si="4"/>
        <v>1</v>
      </c>
    </row>
    <row r="9" spans="1:10">
      <c r="A9" s="15" t="s">
        <v>108</v>
      </c>
      <c r="B9" s="16">
        <f>SUM(B5:B8)</f>
        <v>13149505600</v>
      </c>
      <c r="C9" s="16">
        <f>SUM(C5:C8)</f>
        <v>8497266178.6499996</v>
      </c>
      <c r="D9" s="16">
        <f>SUM(D5:D8)</f>
        <v>7179900825.29</v>
      </c>
      <c r="E9" s="16">
        <f>SUM(E5:E8)</f>
        <v>7141257074.29</v>
      </c>
      <c r="F9" s="29">
        <f t="shared" si="0"/>
        <v>0.64620423285343898</v>
      </c>
      <c r="G9" s="29">
        <f t="shared" si="1"/>
        <v>0.54602059147303605</v>
      </c>
      <c r="H9" s="29">
        <f t="shared" si="2"/>
        <v>0.5430817926941679</v>
      </c>
      <c r="I9" s="17">
        <f t="shared" si="3"/>
        <v>4652239421.3500004</v>
      </c>
      <c r="J9" s="29">
        <f t="shared" si="4"/>
        <v>0.35379576714656102</v>
      </c>
    </row>
    <row r="10" spans="1:10" ht="67.5">
      <c r="A10" s="12" t="s">
        <v>65</v>
      </c>
      <c r="B10" s="13">
        <f>+REP_EPG034_EjecucionPresupuesta!T17</f>
        <v>12605552116</v>
      </c>
      <c r="C10" s="13">
        <f>+REP_EPG034_EjecucionPresupuesta!X17</f>
        <v>12605552116</v>
      </c>
      <c r="D10" s="13">
        <f>+REP_EPG034_EjecucionPresupuesta!Y17</f>
        <v>0</v>
      </c>
      <c r="E10" s="13">
        <f>+REP_EPG034_EjecucionPresupuesta!Z17</f>
        <v>0</v>
      </c>
      <c r="F10" s="28">
        <f t="shared" si="0"/>
        <v>1</v>
      </c>
      <c r="G10" s="28">
        <f t="shared" si="1"/>
        <v>0</v>
      </c>
      <c r="H10" s="28">
        <f t="shared" si="2"/>
        <v>0</v>
      </c>
      <c r="I10" s="14">
        <f t="shared" si="3"/>
        <v>0</v>
      </c>
      <c r="J10" s="28">
        <f t="shared" si="4"/>
        <v>0</v>
      </c>
    </row>
    <row r="11" spans="1:10" ht="67.5">
      <c r="A11" s="12" t="s">
        <v>65</v>
      </c>
      <c r="B11" s="13">
        <f>+REP_EPG034_EjecucionPresupuesta!T18</f>
        <v>10000000000</v>
      </c>
      <c r="C11" s="13">
        <f>+REP_EPG034_EjecucionPresupuesta!X18</f>
        <v>10000000000</v>
      </c>
      <c r="D11" s="13">
        <f>+REP_EPG034_EjecucionPresupuesta!Y18</f>
        <v>0</v>
      </c>
      <c r="E11" s="13">
        <f>+REP_EPG034_EjecucionPresupuesta!Z18</f>
        <v>0</v>
      </c>
      <c r="F11" s="28">
        <f t="shared" si="0"/>
        <v>1</v>
      </c>
      <c r="G11" s="28">
        <f t="shared" si="1"/>
        <v>0</v>
      </c>
      <c r="H11" s="28">
        <f t="shared" si="2"/>
        <v>0</v>
      </c>
      <c r="I11" s="14">
        <f t="shared" si="3"/>
        <v>0</v>
      </c>
      <c r="J11" s="28">
        <f t="shared" si="4"/>
        <v>0</v>
      </c>
    </row>
    <row r="12" spans="1:10" ht="54">
      <c r="A12" s="12" t="s">
        <v>68</v>
      </c>
      <c r="B12" s="13">
        <f>+REP_EPG034_EjecucionPresupuesta!T19</f>
        <v>3200000000</v>
      </c>
      <c r="C12" s="13">
        <f>+REP_EPG034_EjecucionPresupuesta!X19</f>
        <v>2881594144</v>
      </c>
      <c r="D12" s="13">
        <f>+REP_EPG034_EjecucionPresupuesta!Y19</f>
        <v>1630406700</v>
      </c>
      <c r="E12" s="13">
        <f>+REP_EPG034_EjecucionPresupuesta!Z19</f>
        <v>1534648333</v>
      </c>
      <c r="F12" s="28">
        <f t="shared" si="0"/>
        <v>0.90049816999999999</v>
      </c>
      <c r="G12" s="28">
        <f t="shared" si="1"/>
        <v>0.50950209375</v>
      </c>
      <c r="H12" s="28">
        <f t="shared" si="2"/>
        <v>0.4795776040625</v>
      </c>
      <c r="I12" s="14">
        <f t="shared" si="3"/>
        <v>318405856</v>
      </c>
      <c r="J12" s="28">
        <f t="shared" si="4"/>
        <v>9.9501829999999999E-2</v>
      </c>
    </row>
    <row r="13" spans="1:10" ht="54">
      <c r="A13" s="12" t="s">
        <v>70</v>
      </c>
      <c r="B13" s="13">
        <f>+REP_EPG034_EjecucionPresupuesta!T20</f>
        <v>145056000</v>
      </c>
      <c r="C13" s="13">
        <f>+REP_EPG034_EjecucionPresupuesta!X20</f>
        <v>145056000</v>
      </c>
      <c r="D13" s="13">
        <f>+REP_EPG034_EjecucionPresupuesta!Y20</f>
        <v>88418340.790000007</v>
      </c>
      <c r="E13" s="13">
        <f>+REP_EPG034_EjecucionPresupuesta!Z20</f>
        <v>63999664.789999999</v>
      </c>
      <c r="F13" s="28">
        <f t="shared" si="0"/>
        <v>1</v>
      </c>
      <c r="G13" s="28">
        <f t="shared" si="1"/>
        <v>0.60954624965530557</v>
      </c>
      <c r="H13" s="28">
        <f t="shared" si="2"/>
        <v>0.44120660151941321</v>
      </c>
      <c r="I13" s="14">
        <f t="shared" si="3"/>
        <v>0</v>
      </c>
      <c r="J13" s="28">
        <f t="shared" si="4"/>
        <v>0</v>
      </c>
    </row>
    <row r="14" spans="1:10" ht="54">
      <c r="A14" s="12" t="s">
        <v>73</v>
      </c>
      <c r="B14" s="13">
        <f>+REP_EPG034_EjecucionPresupuesta!T21</f>
        <v>300817000</v>
      </c>
      <c r="C14" s="13">
        <f>+REP_EPG034_EjecucionPresupuesta!X21</f>
        <v>300817000</v>
      </c>
      <c r="D14" s="13">
        <f>+REP_EPG034_EjecucionPresupuesta!Y21</f>
        <v>41775257.399999999</v>
      </c>
      <c r="E14" s="13">
        <f>+REP_EPG034_EjecucionPresupuesta!Z21</f>
        <v>35666785</v>
      </c>
      <c r="F14" s="28">
        <f t="shared" si="0"/>
        <v>1</v>
      </c>
      <c r="G14" s="28">
        <f t="shared" si="1"/>
        <v>0.1388726614519791</v>
      </c>
      <c r="H14" s="28">
        <f t="shared" si="2"/>
        <v>0.11856638753793834</v>
      </c>
      <c r="I14" s="14">
        <f t="shared" si="3"/>
        <v>0</v>
      </c>
      <c r="J14" s="28">
        <f t="shared" si="4"/>
        <v>0</v>
      </c>
    </row>
    <row r="15" spans="1:10" ht="67.5">
      <c r="A15" s="12" t="s">
        <v>75</v>
      </c>
      <c r="B15" s="13">
        <f>+REP_EPG034_EjecucionPresupuesta!T22</f>
        <v>1512702253</v>
      </c>
      <c r="C15" s="13">
        <f>+REP_EPG034_EjecucionPresupuesta!X22</f>
        <v>1512702253</v>
      </c>
      <c r="D15" s="13">
        <f>+REP_EPG034_EjecucionPresupuesta!Y22</f>
        <v>1353196741</v>
      </c>
      <c r="E15" s="13">
        <f>+REP_EPG034_EjecucionPresupuesta!Z22</f>
        <v>1338209852</v>
      </c>
      <c r="F15" s="28">
        <f t="shared" si="0"/>
        <v>1</v>
      </c>
      <c r="G15" s="28">
        <f t="shared" si="1"/>
        <v>0.89455591033617643</v>
      </c>
      <c r="H15" s="28">
        <f t="shared" si="2"/>
        <v>0.88464854821631578</v>
      </c>
      <c r="I15" s="14">
        <f t="shared" si="3"/>
        <v>0</v>
      </c>
      <c r="J15" s="28">
        <f t="shared" si="4"/>
        <v>0</v>
      </c>
    </row>
    <row r="16" spans="1:10" ht="40.5">
      <c r="A16" s="12" t="s">
        <v>78</v>
      </c>
      <c r="B16" s="13">
        <f>+REP_EPG034_EjecucionPresupuesta!T23</f>
        <v>590375000</v>
      </c>
      <c r="C16" s="13">
        <f>+REP_EPG034_EjecucionPresupuesta!X23</f>
        <v>590375000</v>
      </c>
      <c r="D16" s="13">
        <f>+REP_EPG034_EjecucionPresupuesta!Y23</f>
        <v>550872386</v>
      </c>
      <c r="E16" s="13">
        <f>+REP_EPG034_EjecucionPresupuesta!Z23</f>
        <v>550872386</v>
      </c>
      <c r="F16" s="28">
        <f t="shared" si="0"/>
        <v>1</v>
      </c>
      <c r="G16" s="28">
        <f t="shared" si="1"/>
        <v>0.93308894516197327</v>
      </c>
      <c r="H16" s="28">
        <f t="shared" si="2"/>
        <v>0.93308894516197327</v>
      </c>
      <c r="I16" s="14">
        <f t="shared" si="3"/>
        <v>0</v>
      </c>
      <c r="J16" s="28">
        <f t="shared" si="4"/>
        <v>0</v>
      </c>
    </row>
    <row r="17" spans="1:10" ht="40.5">
      <c r="A17" s="12" t="s">
        <v>81</v>
      </c>
      <c r="B17" s="13">
        <f>+REP_EPG034_EjecucionPresupuesta!T24</f>
        <v>2225670587</v>
      </c>
      <c r="C17" s="13">
        <f>+REP_EPG034_EjecucionPresupuesta!X24</f>
        <v>1985943490.5</v>
      </c>
      <c r="D17" s="13">
        <f>+REP_EPG034_EjecucionPresupuesta!Y24</f>
        <v>980389754</v>
      </c>
      <c r="E17" s="13">
        <f>+REP_EPG034_EjecucionPresupuesta!Z24</f>
        <v>913120847</v>
      </c>
      <c r="F17" s="28">
        <f t="shared" si="0"/>
        <v>0.89228994717357069</v>
      </c>
      <c r="G17" s="28">
        <f t="shared" si="1"/>
        <v>0.4404918498390526</v>
      </c>
      <c r="H17" s="28">
        <f t="shared" si="2"/>
        <v>0.4102677423754803</v>
      </c>
      <c r="I17" s="14">
        <f t="shared" si="3"/>
        <v>239727096.5</v>
      </c>
      <c r="J17" s="28">
        <f t="shared" si="4"/>
        <v>0.10771005282642934</v>
      </c>
    </row>
    <row r="18" spans="1:10" ht="40.5">
      <c r="A18" s="12" t="s">
        <v>84</v>
      </c>
      <c r="B18" s="13">
        <f>+REP_EPG034_EjecucionPresupuesta!T25</f>
        <v>4719264715</v>
      </c>
      <c r="C18" s="13">
        <f>+REP_EPG034_EjecucionPresupuesta!X25</f>
        <v>4274163896</v>
      </c>
      <c r="D18" s="13">
        <f>+REP_EPG034_EjecucionPresupuesta!Y25</f>
        <v>1828935579.6800001</v>
      </c>
      <c r="E18" s="13">
        <f>+REP_EPG034_EjecucionPresupuesta!Z25</f>
        <v>1784775854.75</v>
      </c>
      <c r="F18" s="28">
        <f t="shared" si="0"/>
        <v>0.90568428645562848</v>
      </c>
      <c r="G18" s="28">
        <f t="shared" si="1"/>
        <v>0.38754672393493828</v>
      </c>
      <c r="H18" s="28">
        <f t="shared" si="2"/>
        <v>0.37818939231723092</v>
      </c>
      <c r="I18" s="14">
        <f t="shared" si="3"/>
        <v>445100819</v>
      </c>
      <c r="J18" s="28">
        <f t="shared" si="4"/>
        <v>9.4315713544371502E-2</v>
      </c>
    </row>
    <row r="19" spans="1:10" ht="40.5">
      <c r="A19" s="12" t="s">
        <v>87</v>
      </c>
      <c r="B19" s="13">
        <f>+REP_EPG034_EjecucionPresupuesta!T26</f>
        <v>4212846801</v>
      </c>
      <c r="C19" s="13">
        <f>+REP_EPG034_EjecucionPresupuesta!X26</f>
        <v>3875039033</v>
      </c>
      <c r="D19" s="13">
        <f>+REP_EPG034_EjecucionPresupuesta!Y26</f>
        <v>1788210421</v>
      </c>
      <c r="E19" s="13">
        <f>+REP_EPG034_EjecucionPresupuesta!Z26</f>
        <v>1680232625</v>
      </c>
      <c r="F19" s="28">
        <f t="shared" si="0"/>
        <v>0.91981484635999233</v>
      </c>
      <c r="G19" s="28">
        <f t="shared" si="1"/>
        <v>0.42446604528214366</v>
      </c>
      <c r="H19" s="28">
        <f t="shared" si="2"/>
        <v>0.39883544414697553</v>
      </c>
      <c r="I19" s="14">
        <f t="shared" si="3"/>
        <v>337807768</v>
      </c>
      <c r="J19" s="28">
        <f t="shared" si="4"/>
        <v>8.0185153640007709E-2</v>
      </c>
    </row>
    <row r="20" spans="1:10" ht="40.5">
      <c r="A20" s="12" t="s">
        <v>90</v>
      </c>
      <c r="B20" s="13">
        <f>+REP_EPG034_EjecucionPresupuesta!T27</f>
        <v>8358376715</v>
      </c>
      <c r="C20" s="13">
        <f>+REP_EPG034_EjecucionPresupuesta!X27</f>
        <v>4550784727</v>
      </c>
      <c r="D20" s="13">
        <f>+REP_EPG034_EjecucionPresupuesta!Y27</f>
        <v>1868028059</v>
      </c>
      <c r="E20" s="13">
        <f>+REP_EPG034_EjecucionPresupuesta!Z27</f>
        <v>1763361677</v>
      </c>
      <c r="F20" s="28">
        <f t="shared" si="0"/>
        <v>0.54445795902368588</v>
      </c>
      <c r="G20" s="28">
        <f t="shared" si="1"/>
        <v>0.22349172844143578</v>
      </c>
      <c r="H20" s="28">
        <f t="shared" si="2"/>
        <v>0.21096939479115115</v>
      </c>
      <c r="I20" s="14">
        <f t="shared" si="3"/>
        <v>3807591988</v>
      </c>
      <c r="J20" s="28">
        <f t="shared" si="4"/>
        <v>0.45554204097631412</v>
      </c>
    </row>
    <row r="21" spans="1:10" ht="108">
      <c r="A21" s="12" t="s">
        <v>93</v>
      </c>
      <c r="B21" s="13">
        <f>+REP_EPG034_EjecucionPresupuesta!T28</f>
        <v>3704207205</v>
      </c>
      <c r="C21" s="13">
        <f>+REP_EPG034_EjecucionPresupuesta!X28</f>
        <v>2623587452</v>
      </c>
      <c r="D21" s="13">
        <f>+REP_EPG034_EjecucionPresupuesta!Y28</f>
        <v>1439299980.5699999</v>
      </c>
      <c r="E21" s="13">
        <f>+REP_EPG034_EjecucionPresupuesta!Z28</f>
        <v>1356277917.5699999</v>
      </c>
      <c r="F21" s="28">
        <f t="shared" si="0"/>
        <v>0.70827232571078591</v>
      </c>
      <c r="G21" s="28">
        <f t="shared" si="1"/>
        <v>0.38855817207720161</v>
      </c>
      <c r="H21" s="28">
        <f t="shared" si="2"/>
        <v>0.36614526199810682</v>
      </c>
      <c r="I21" s="14">
        <f t="shared" si="3"/>
        <v>1080619753</v>
      </c>
      <c r="J21" s="28">
        <f t="shared" si="4"/>
        <v>0.29172767428921409</v>
      </c>
    </row>
    <row r="22" spans="1:10" ht="81">
      <c r="A22" s="12" t="s">
        <v>97</v>
      </c>
      <c r="B22" s="13">
        <f>+REP_EPG034_EjecucionPresupuesta!T29</f>
        <v>297987221</v>
      </c>
      <c r="C22" s="13">
        <f>+REP_EPG034_EjecucionPresupuesta!X29</f>
        <v>296270344.54000002</v>
      </c>
      <c r="D22" s="13">
        <f>+REP_EPG034_EjecucionPresupuesta!Y29</f>
        <v>159916630</v>
      </c>
      <c r="E22" s="13">
        <f>+REP_EPG034_EjecucionPresupuesta!Z29</f>
        <v>159916630</v>
      </c>
      <c r="F22" s="28">
        <f t="shared" si="0"/>
        <v>0.99423842252617944</v>
      </c>
      <c r="G22" s="28">
        <f t="shared" si="1"/>
        <v>0.53665599975510359</v>
      </c>
      <c r="H22" s="28">
        <f t="shared" si="2"/>
        <v>0.53665599975510359</v>
      </c>
      <c r="I22" s="14">
        <f t="shared" si="3"/>
        <v>1716876.4599999785</v>
      </c>
      <c r="J22" s="28">
        <f t="shared" si="4"/>
        <v>5.7615774738205248E-3</v>
      </c>
    </row>
    <row r="23" spans="1:10" ht="81">
      <c r="A23" s="12" t="s">
        <v>100</v>
      </c>
      <c r="B23" s="13">
        <f>+REP_EPG034_EjecucionPresupuesta!T30</f>
        <v>1917176137</v>
      </c>
      <c r="C23" s="13">
        <f>+REP_EPG034_EjecucionPresupuesta!X30</f>
        <v>776554029.11000001</v>
      </c>
      <c r="D23" s="13">
        <f>+REP_EPG034_EjecucionPresupuesta!Y30</f>
        <v>401687474</v>
      </c>
      <c r="E23" s="13">
        <f>+REP_EPG034_EjecucionPresupuesta!Z30</f>
        <v>357077150</v>
      </c>
      <c r="F23" s="28">
        <f t="shared" si="0"/>
        <v>0.40505095704203414</v>
      </c>
      <c r="G23" s="28">
        <f t="shared" si="1"/>
        <v>0.20952038065138925</v>
      </c>
      <c r="H23" s="28">
        <f t="shared" si="2"/>
        <v>0.18625161408422017</v>
      </c>
      <c r="I23" s="14">
        <f t="shared" si="3"/>
        <v>1140622107.8899999</v>
      </c>
      <c r="J23" s="28">
        <f t="shared" si="4"/>
        <v>0.5949490429579658</v>
      </c>
    </row>
    <row r="24" spans="1:10">
      <c r="A24" s="15" t="s">
        <v>109</v>
      </c>
      <c r="B24" s="16">
        <f>SUM(B10:B23)</f>
        <v>53790031750</v>
      </c>
      <c r="C24" s="16">
        <f>SUM(C10:C23)</f>
        <v>46418439485.150002</v>
      </c>
      <c r="D24" s="16">
        <f>SUM(D10:D23)</f>
        <v>12131137323.440001</v>
      </c>
      <c r="E24" s="16">
        <f>SUM(E10:E23)</f>
        <v>11538159722.110001</v>
      </c>
      <c r="F24" s="29">
        <f t="shared" si="0"/>
        <v>0.86295616445978396</v>
      </c>
      <c r="G24" s="29">
        <f t="shared" si="1"/>
        <v>0.22552761039112049</v>
      </c>
      <c r="H24" s="29">
        <f t="shared" si="2"/>
        <v>0.21450367933850495</v>
      </c>
      <c r="I24" s="17">
        <f t="shared" si="3"/>
        <v>7371592264.8499985</v>
      </c>
      <c r="J24" s="29">
        <f t="shared" si="4"/>
        <v>0.13704383554021601</v>
      </c>
    </row>
    <row r="25" spans="1:10">
      <c r="A25" s="15" t="s">
        <v>116</v>
      </c>
      <c r="B25" s="18">
        <f>B24+B9</f>
        <v>66939537350</v>
      </c>
      <c r="C25" s="18">
        <f>C24+C9</f>
        <v>54915705663.800003</v>
      </c>
      <c r="D25" s="18">
        <f>D24+D9</f>
        <v>19311038148.73</v>
      </c>
      <c r="E25" s="18">
        <f>E24+E9</f>
        <v>18679416796.400002</v>
      </c>
      <c r="F25" s="29">
        <f t="shared" si="0"/>
        <v>0.82037772948247012</v>
      </c>
      <c r="G25" s="29">
        <f t="shared" si="1"/>
        <v>0.28848478661811366</v>
      </c>
      <c r="H25" s="29">
        <f t="shared" si="2"/>
        <v>0.27904908721930388</v>
      </c>
      <c r="I25" s="17">
        <f t="shared" si="3"/>
        <v>12023831686.199997</v>
      </c>
      <c r="J25" s="29">
        <f t="shared" si="4"/>
        <v>0.17962227051752991</v>
      </c>
    </row>
  </sheetData>
  <mergeCells count="3">
    <mergeCell ref="A1:A3"/>
    <mergeCell ref="B1:J1"/>
    <mergeCell ref="B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JULIO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Leydi Bibiana Patiño Amaya</cp:lastModifiedBy>
  <dcterms:created xsi:type="dcterms:W3CDTF">2022-09-19T16:42:13Z</dcterms:created>
  <dcterms:modified xsi:type="dcterms:W3CDTF">2022-10-04T20:55:33Z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