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3. Vigencia 2025\3. INFORMES\6. Publicación Página Web\"/>
    </mc:Choice>
  </mc:AlternateContent>
  <xr:revisionPtr revIDLastSave="0" documentId="13_ncr:1_{A13EF9B3-0A63-4B64-A04D-52CBD75CDF6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Vigencia" sheetId="1" r:id="rId1"/>
    <sheet name="Reserva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6" l="1"/>
  <c r="J16" i="6"/>
  <c r="J15" i="6"/>
  <c r="J14" i="6"/>
  <c r="J13" i="6"/>
  <c r="J12" i="6"/>
  <c r="J11" i="6"/>
  <c r="J10" i="6"/>
  <c r="J9" i="6"/>
  <c r="J8" i="6"/>
  <c r="J7" i="6"/>
  <c r="P14" i="1"/>
  <c r="P15" i="1"/>
  <c r="P8" i="1"/>
  <c r="P9" i="1"/>
  <c r="P10" i="1"/>
  <c r="P12" i="1"/>
  <c r="P17" i="1"/>
  <c r="P18" i="1"/>
  <c r="P21" i="1"/>
  <c r="P22" i="1"/>
  <c r="P23" i="1"/>
  <c r="P24" i="1"/>
  <c r="P25" i="1"/>
  <c r="P26" i="1"/>
  <c r="P27" i="1"/>
  <c r="P28" i="1"/>
  <c r="Q8" i="1"/>
  <c r="Q9" i="1"/>
  <c r="Q10" i="1"/>
  <c r="Q12" i="1"/>
  <c r="Q14" i="1"/>
  <c r="Q15" i="1"/>
  <c r="Q17" i="1"/>
  <c r="Q18" i="1"/>
  <c r="Q21" i="1"/>
  <c r="Q22" i="1"/>
  <c r="Q23" i="1"/>
  <c r="Q24" i="1"/>
  <c r="Q25" i="1"/>
  <c r="Q26" i="1"/>
  <c r="Q27" i="1"/>
  <c r="Q28" i="1"/>
  <c r="R8" i="1"/>
  <c r="R9" i="1"/>
  <c r="R10" i="1"/>
  <c r="R12" i="1"/>
  <c r="R14" i="1"/>
  <c r="R15" i="1"/>
  <c r="R17" i="1"/>
  <c r="R18" i="1"/>
  <c r="R21" i="1"/>
  <c r="R22" i="1"/>
  <c r="R23" i="1"/>
  <c r="R24" i="1"/>
  <c r="R25" i="1"/>
  <c r="R26" i="1"/>
  <c r="R27" i="1"/>
  <c r="R28" i="1"/>
  <c r="O29" i="1"/>
  <c r="N29" i="1"/>
  <c r="M29" i="1"/>
  <c r="L29" i="1"/>
  <c r="K29" i="1"/>
  <c r="J29" i="1"/>
  <c r="I29" i="1"/>
  <c r="H29" i="1"/>
  <c r="G29" i="1"/>
  <c r="F29" i="1"/>
  <c r="O19" i="1"/>
  <c r="N19" i="1"/>
  <c r="M19" i="1"/>
  <c r="L19" i="1"/>
  <c r="K19" i="1"/>
  <c r="J19" i="1"/>
  <c r="I19" i="1"/>
  <c r="H19" i="1"/>
  <c r="G19" i="1"/>
  <c r="F19" i="1"/>
  <c r="O16" i="1"/>
  <c r="N16" i="1"/>
  <c r="M16" i="1"/>
  <c r="L16" i="1"/>
  <c r="K16" i="1"/>
  <c r="J16" i="1"/>
  <c r="I16" i="1"/>
  <c r="H16" i="1"/>
  <c r="G16" i="1"/>
  <c r="F16" i="1"/>
  <c r="O13" i="1"/>
  <c r="N13" i="1"/>
  <c r="M13" i="1"/>
  <c r="L13" i="1"/>
  <c r="K13" i="1"/>
  <c r="J13" i="1"/>
  <c r="I13" i="1"/>
  <c r="H13" i="1"/>
  <c r="G13" i="1"/>
  <c r="F13" i="1"/>
  <c r="O11" i="1"/>
  <c r="N11" i="1"/>
  <c r="M11" i="1"/>
  <c r="L11" i="1"/>
  <c r="K11" i="1"/>
  <c r="J11" i="1"/>
  <c r="I11" i="1"/>
  <c r="H11" i="1"/>
  <c r="G11" i="1"/>
  <c r="F11" i="1"/>
  <c r="H16" i="6"/>
  <c r="G16" i="6"/>
  <c r="F16" i="6"/>
  <c r="I15" i="6"/>
  <c r="I14" i="6"/>
  <c r="I13" i="6"/>
  <c r="I12" i="6"/>
  <c r="I11" i="6"/>
  <c r="I10" i="6"/>
  <c r="H8" i="6"/>
  <c r="H9" i="6" s="1"/>
  <c r="G8" i="6"/>
  <c r="G9" i="6" s="1"/>
  <c r="F8" i="6"/>
  <c r="F9" i="6" s="1"/>
  <c r="I7" i="6"/>
  <c r="P19" i="1" l="1"/>
  <c r="F17" i="6"/>
  <c r="P29" i="1"/>
  <c r="Q29" i="1"/>
  <c r="R29" i="1"/>
  <c r="F20" i="1"/>
  <c r="F30" i="1" s="1"/>
  <c r="Q19" i="1"/>
  <c r="R19" i="1"/>
  <c r="G20" i="1"/>
  <c r="G30" i="1" s="1"/>
  <c r="R16" i="1"/>
  <c r="J20" i="1"/>
  <c r="J30" i="1" s="1"/>
  <c r="Q16" i="1"/>
  <c r="K20" i="1"/>
  <c r="K30" i="1" s="1"/>
  <c r="P13" i="1"/>
  <c r="Q13" i="1"/>
  <c r="P11" i="1"/>
  <c r="R13" i="1"/>
  <c r="L20" i="1"/>
  <c r="L30" i="1" s="1"/>
  <c r="N20" i="1"/>
  <c r="O20" i="1"/>
  <c r="H20" i="1"/>
  <c r="H30" i="1" s="1"/>
  <c r="I20" i="1"/>
  <c r="I30" i="1" s="1"/>
  <c r="P16" i="1"/>
  <c r="Q11" i="1"/>
  <c r="M20" i="1"/>
  <c r="R11" i="1"/>
  <c r="I16" i="6"/>
  <c r="H17" i="6"/>
  <c r="I9" i="6"/>
  <c r="G17" i="6"/>
  <c r="I17" i="6" s="1"/>
  <c r="I8" i="6"/>
  <c r="R20" i="1" l="1"/>
  <c r="Q20" i="1"/>
  <c r="O30" i="1"/>
  <c r="R30" i="1" s="1"/>
  <c r="N30" i="1"/>
  <c r="Q30" i="1" s="1"/>
  <c r="P20" i="1"/>
  <c r="M30" i="1"/>
  <c r="P30" i="1" s="1"/>
</calcChain>
</file>

<file path=xl/sharedStrings.xml><?xml version="1.0" encoding="utf-8"?>
<sst xmlns="http://schemas.openxmlformats.org/spreadsheetml/2006/main" count="166" uniqueCount="68">
  <si>
    <t>RUBRO</t>
  </si>
  <si>
    <t>FUENTE</t>
  </si>
  <si>
    <t>REC</t>
  </si>
  <si>
    <t>SIT</t>
  </si>
  <si>
    <t>DESCRIPCION</t>
  </si>
  <si>
    <t>COMPROMISO</t>
  </si>
  <si>
    <t>OBLIGACION</t>
  </si>
  <si>
    <t>PAGOS</t>
  </si>
  <si>
    <t>A-01-01-01</t>
  </si>
  <si>
    <t>Nación</t>
  </si>
  <si>
    <t>10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</si>
  <si>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</si>
  <si>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</si>
  <si>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</si>
  <si>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</si>
  <si>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</si>
  <si>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</si>
  <si>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</si>
  <si>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</si>
  <si>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</si>
  <si>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</si>
  <si>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</si>
  <si>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</si>
  <si>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A-08-01</t>
  </si>
  <si>
    <t>IMPUESTOS</t>
  </si>
  <si>
    <t>A-08-04-01</t>
  </si>
  <si>
    <t>11</t>
  </si>
  <si>
    <t>SSF</t>
  </si>
  <si>
    <t>CUOTA DE FISCALIZACIÓN Y AUDITAJE</t>
  </si>
  <si>
    <t>C-4101-1500-15-53107A</t>
  </si>
  <si>
    <t>5. CONVERGENCIA REGIONAL / A. DIÁLOGO, MEMORIA, CONVIVENCIA Y RECONCILIACIÓN PARA LA RECONSTRUCCIÓN DEL TEJIDO SOCIAL</t>
  </si>
  <si>
    <t>C-4101-1500-16-53107A</t>
  </si>
  <si>
    <t>C-4101-1500-17-53107A</t>
  </si>
  <si>
    <t>C-4101-1500-18-53107A</t>
  </si>
  <si>
    <t>C-4101-1500-19-53107A</t>
  </si>
  <si>
    <t>C-4101-1500-20-703010</t>
  </si>
  <si>
    <t>7. ACTORES DIFERENCIALES PARA EL CAMBIO / 1. REPARACIÓN TRANSFORMADORA</t>
  </si>
  <si>
    <t>C-4101-1500-21-53107A</t>
  </si>
  <si>
    <t>C-4199-1500-2-53105B</t>
  </si>
  <si>
    <t>5. CONVERGENCIA REGIONAL / B. ENTIDADES PÚBLICAS TERRITORIALES Y NACIONALES FORTALECIDAS</t>
  </si>
  <si>
    <t>RECURSO</t>
  </si>
  <si>
    <t>% Compromisos</t>
  </si>
  <si>
    <t>% Pagos</t>
  </si>
  <si>
    <t>% Obligaciones</t>
  </si>
  <si>
    <t>TOTAL GASTOS POR TRIBUTOS, MULTAS, SANCIONES E INTERESES DE MORA</t>
  </si>
  <si>
    <t>TOTAL INVERSION</t>
  </si>
  <si>
    <t>TOTAL FUNCIONAMIENTO</t>
  </si>
  <si>
    <t>TOTAL TRANSFERENCIAS CORRIENTES</t>
  </si>
  <si>
    <t>TOTAL GASTOS DE PERSONAL</t>
  </si>
  <si>
    <t>CENTRO NACIONAL DE MEMORIA HISTÓRICA</t>
  </si>
  <si>
    <t>SECCION: 41-05-00</t>
  </si>
  <si>
    <t>CIFRAS EN PESOS</t>
  </si>
  <si>
    <t>APROPIACIÓN INICIAL</t>
  </si>
  <si>
    <t>APROPIACIÓN ADICIONADA</t>
  </si>
  <si>
    <t>APROPIACIÓN REDUCIDA</t>
  </si>
  <si>
    <t>APROPIACIÓN VIGENTE</t>
  </si>
  <si>
    <t>APROPIACION BLOQUEADA</t>
  </si>
  <si>
    <t>CERTIFICADO DE DISPONIBILIDAD PRESUPUESTAL</t>
  </si>
  <si>
    <t>APROPIACION DISPONIBLE</t>
  </si>
  <si>
    <t>SITUACION DE FONDOS</t>
  </si>
  <si>
    <t>TOTAL ADQUISICIÓN DE BIENES Y SERVICIOS</t>
  </si>
  <si>
    <t>TOTAL INVERSIÓN</t>
  </si>
  <si>
    <t>TOTAL PRESUPUESTO GASTOS</t>
  </si>
  <si>
    <t>DIRECCIÓN ADMINISTRATIVA Y FINANCIERA</t>
  </si>
  <si>
    <t>*Información tomada del Sistema Integrado de Información Financiera - SIIF Nación</t>
  </si>
  <si>
    <t>TOTAL RESERVA PRESUPUESTAL</t>
  </si>
  <si>
    <t>EJECUCION PRESUPUESTO DE GASTOS A 28 DE FEBRERO DE 2025</t>
  </si>
  <si>
    <t>EJECUCION RESERVA PRESUPUESTAL A 28 DE FEBRERO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</si>
</sst>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240A]&quot;$&quot;\ #,##0.00;\-&quot;$&quot;\ #,##0.00"/>
    <numFmt numFmtId="165" formatCode="0.0%"/>
  </numFmts>
  <fonts count="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3" tint="-0.499984740745262"/>
      <name val="Barlow"/>
    </font>
    <font>
      <sz val="11"/>
      <color theme="3" tint="-0.499984740745262"/>
      <name val="Barlow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D3D3D3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wrapText="1" readingOrder="1"/>
    </xf>
    <xf numFmtId="0" fontId="4" fillId="0" borderId="5" xfId="0" applyFont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165" fontId="4" fillId="0" borderId="1" xfId="2" applyNumberFormat="1" applyFont="1" applyFill="1" applyBorder="1" applyAlignment="1">
      <alignment horizontal="center" vertical="center" wrapText="1" readingOrder="1"/>
    </xf>
    <xf numFmtId="165" fontId="4" fillId="0" borderId="6" xfId="2" applyNumberFormat="1" applyFont="1" applyFill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165" fontId="3" fillId="0" borderId="1" xfId="2" applyNumberFormat="1" applyFont="1" applyFill="1" applyBorder="1" applyAlignment="1">
      <alignment horizontal="center" vertical="center" wrapText="1" readingOrder="1"/>
    </xf>
    <xf numFmtId="165" fontId="3" fillId="0" borderId="6" xfId="2" applyNumberFormat="1" applyFont="1" applyFill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right" vertical="center" wrapText="1" readingOrder="1"/>
    </xf>
    <xf numFmtId="164" fontId="3" fillId="0" borderId="8" xfId="0" applyNumberFormat="1" applyFont="1" applyBorder="1" applyAlignment="1">
      <alignment horizontal="right" vertical="center" wrapText="1" readingOrder="1"/>
    </xf>
    <xf numFmtId="165" fontId="3" fillId="0" borderId="8" xfId="2" applyNumberFormat="1" applyFont="1" applyFill="1" applyBorder="1" applyAlignment="1">
      <alignment horizontal="center" vertical="center" wrapText="1" readingOrder="1"/>
    </xf>
    <xf numFmtId="165" fontId="3" fillId="0" borderId="9" xfId="2" applyNumberFormat="1" applyFont="1" applyFill="1" applyBorder="1" applyAlignment="1">
      <alignment horizontal="center" vertical="center" wrapText="1" readingOrder="1"/>
    </xf>
    <xf numFmtId="165" fontId="4" fillId="2" borderId="1" xfId="2" applyNumberFormat="1" applyFont="1" applyFill="1" applyBorder="1" applyAlignment="1">
      <alignment horizontal="center" vertical="center" wrapText="1" readingOrder="1"/>
    </xf>
    <xf numFmtId="165" fontId="3" fillId="2" borderId="1" xfId="2" applyNumberFormat="1" applyFont="1" applyFill="1" applyBorder="1" applyAlignment="1">
      <alignment horizontal="center" vertical="center" wrapText="1" readingOrder="1"/>
    </xf>
    <xf numFmtId="165" fontId="3" fillId="2" borderId="8" xfId="2" applyNumberFormat="1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vertical="center" wrapText="1" readingOrder="1"/>
    </xf>
    <xf numFmtId="0" fontId="3" fillId="0" borderId="5" xfId="0" applyFont="1" applyBorder="1"/>
    <xf numFmtId="0" fontId="3" fillId="0" borderId="10" xfId="0" applyFont="1" applyBorder="1" applyAlignment="1">
      <alignment vertical="center" wrapText="1" readingOrder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 readingOrder="1"/>
    </xf>
  </cellXfs>
  <cellStyles count="3">
    <cellStyle name="Normal" xfId="0" builtinId="0"/>
    <cellStyle name="Normal 2" xfId="1" xr:uid="{EC4F8653-3059-4D99-8400-3ECD42F2F905}"/>
    <cellStyle name="Porcentaje" xfId="2" builtinId="5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4" formatCode="[$-1240A]&quot;$&quot;\ #,##0.00;\-&quot;$&quot;\ 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general" vertical="center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top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right" vertical="center" textRotation="0" wrapText="1" indent="0" justifyLastLine="0" shrinkToFit="0" readingOrder="1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numFmt numFmtId="165" formatCode="0.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3" tint="-0.499984740745262"/>
        <name val="Barlow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CF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251791</xdr:colOff>
      <xdr:row>0</xdr:row>
      <xdr:rowOff>165818</xdr:rowOff>
    </xdr:from>
    <xdr:ext cx="2994991" cy="937923"/>
    <xdr:pic>
      <xdr:nvPicPr>
        <xdr:cNvPr id="2" name="Imagen 1">
          <a:extLst>
            <a:ext uri="{FF2B5EF4-FFF2-40B4-BE49-F238E27FC236}">
              <a16:creationId xmlns:a16="http://schemas.microsoft.com/office/drawing/2014/main" id="{131B694F-6D2B-47DB-9958-ABA87209067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251791" y="165818"/>
          <a:ext cx="2994991" cy="93792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56030</xdr:colOff>
      <xdr:row>1</xdr:row>
      <xdr:rowOff>104215</xdr:rowOff>
    </xdr:from>
    <xdr:ext cx="1928159" cy="574489"/>
    <xdr:pic>
      <xdr:nvPicPr>
        <xdr:cNvPr id="2" name="Imagen 1">
          <a:extLst>
            <a:ext uri="{FF2B5EF4-FFF2-40B4-BE49-F238E27FC236}">
              <a16:creationId xmlns:a16="http://schemas.microsoft.com/office/drawing/2014/main" id="{3D6CAAB5-AF5A-4C20-90CA-D6CE21448E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56030" y="328333"/>
          <a:ext cx="1928159" cy="57448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7623FA-346B-4818-AF0E-991E20024AA5}" name="Vigencia" displayName="Vigencia" ref="A7:R30" totalsRowShown="0" headerRowDxfId="34" dataDxfId="33">
  <autoFilter ref="A7:R30" xr:uid="{667623FA-346B-4818-AF0E-991E20024AA5}"/>
  <tableColumns count="18">
    <tableColumn id="1" xr3:uid="{0F918B8E-976B-4CC0-849A-1D762193C2A8}" name="RUBRO" dataDxfId="32"/>
    <tableColumn id="2" xr3:uid="{68874222-ADB0-4016-BDEA-FDDE0CFDA84A}" name="FUENTE" dataDxfId="31"/>
    <tableColumn id="3" xr3:uid="{2A598904-DB77-4FB4-BC99-3EF40481B0D5}" name="RECURSO" dataDxfId="30"/>
    <tableColumn id="4" xr3:uid="{5230E8F2-F049-4A1F-816B-6C8129BDE1EB}" name="SITUACION DE FONDOS" dataDxfId="29"/>
    <tableColumn id="5" xr3:uid="{16543DA8-A39D-4F00-8C97-E175697844D9}" name="DESCRIPCION" dataDxfId="28"/>
    <tableColumn id="6" xr3:uid="{402CE5DF-FC58-4E29-88FF-583C73627E05}" name="APROPIACIÓN INICIAL" dataDxfId="27"/>
    <tableColumn id="7" xr3:uid="{E17836AC-39CF-47B0-8702-738CD993EF2F}" name="APROPIACIÓN ADICIONADA" dataDxfId="26"/>
    <tableColumn id="8" xr3:uid="{4914ED43-5856-420F-AF37-31CB60AA36B0}" name="APROPIACIÓN REDUCIDA" dataDxfId="25"/>
    <tableColumn id="9" xr3:uid="{ABDB4CC4-E5BD-49FF-8688-F96FB3A285E2}" name="APROPIACIÓN VIGENTE" dataDxfId="24"/>
    <tableColumn id="10" xr3:uid="{0F5780C0-4693-47C9-A1B4-C1F1968C01F1}" name="APROPIACION BLOQUEADA" dataDxfId="23"/>
    <tableColumn id="11" xr3:uid="{EE08F361-ABF9-42A5-9280-60EE308D9952}" name="CERTIFICADO DE DISPONIBILIDAD PRESUPUESTAL" dataDxfId="22"/>
    <tableColumn id="12" xr3:uid="{6C7C0EE0-ECD1-411B-A436-65475348FB1E}" name="APROPIACION DISPONIBLE" dataDxfId="21"/>
    <tableColumn id="13" xr3:uid="{6D919175-647D-47F5-9A65-10B16CAE6BAA}" name="COMPROMISO" dataDxfId="20"/>
    <tableColumn id="14" xr3:uid="{2A9246F9-E26E-4D3F-88E0-DBE81B8A728B}" name="OBLIGACION" dataDxfId="19"/>
    <tableColumn id="15" xr3:uid="{021F20B4-EC50-4F49-8685-975270AD1BB4}" name="PAGOS" dataDxfId="18"/>
    <tableColumn id="16" xr3:uid="{098DF0F3-0440-429E-A75B-D0BA19B83757}" name="% Compromisos" dataDxfId="17">
      <calculatedColumnFormula>+M8/I8</calculatedColumnFormula>
    </tableColumn>
    <tableColumn id="17" xr3:uid="{0A65F332-2109-4193-9A1A-007B1EEEF6CC}" name="% Obligaciones" dataDxfId="16">
      <calculatedColumnFormula>+N8/I8</calculatedColumnFormula>
    </tableColumn>
    <tableColumn id="18" xr3:uid="{61581416-4C24-430C-9E1A-83201B97EECB}" name="% Pagos" dataDxfId="15">
      <calculatedColumnFormula>+O8/I8</calculatedColumnFormula>
    </tableColumn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FDDCED-09B3-4401-A9E6-5A4322323ADE}" name="Reservapresupuestal" displayName="Reservapresupuestal" ref="A6:J17" totalsRowShown="0" headerRowDxfId="14" dataDxfId="12" headerRowBorderDxfId="13" tableBorderDxfId="11" totalsRowBorderDxfId="10">
  <autoFilter ref="A6:J17" xr:uid="{BCFDDCED-09B3-4401-A9E6-5A4322323ADE}"/>
  <tableColumns count="10">
    <tableColumn id="1" xr3:uid="{2A47EBC2-AED2-4DF1-960F-37D06E06EE3C}" name="RUBRO" dataDxfId="9"/>
    <tableColumn id="2" xr3:uid="{F32CB2C7-814A-4515-829B-554E586F5D32}" name="FUENTE" dataDxfId="8"/>
    <tableColumn id="3" xr3:uid="{5F3338AE-CCE1-42D3-BF66-9C15666D3126}" name="REC" dataDxfId="7"/>
    <tableColumn id="4" xr3:uid="{A2BBABAB-3482-4AF2-97F7-D13BF69206F2}" name="SIT" dataDxfId="6"/>
    <tableColumn id="5" xr3:uid="{A6191345-29CA-4A33-9CD5-E0D690CFFEBF}" name="DESCRIPCION" dataDxfId="5"/>
    <tableColumn id="6" xr3:uid="{D1B2F35E-451B-41D3-A7C5-689F6E3AFF78}" name="COMPROMISO" dataDxfId="4"/>
    <tableColumn id="7" xr3:uid="{66963FA6-D582-42F2-88A2-91724ADEF466}" name="OBLIGACION" dataDxfId="3"/>
    <tableColumn id="8" xr3:uid="{28B2D51C-15B4-428B-8159-7D42D09D5348}" name="PAGOS" dataDxfId="2"/>
    <tableColumn id="9" xr3:uid="{E60F71FA-B82C-46CA-A3A1-A3692D5E0492}" name="% Obligaciones" dataDxfId="1" dataCellStyle="Porcentaje">
      <calculatedColumnFormula>+G7/F7</calculatedColumnFormula>
    </tableColumn>
    <tableColumn id="10" xr3:uid="{CA0045AB-3939-4E89-8BEC-E8CE845288A5}" name="% Pagos" dataDxfId="0" dataCellStyle="Porcentaje">
      <calculatedColumnFormula>+Reservapresupuestal[[#This Row],[PAGOS]]/Reservapresupuestal[[#This Row],[COMPROMISO]]</calculatedColumn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3"/>
  <sheetViews>
    <sheetView showGridLines="0" tabSelected="1" topLeftCell="I1" zoomScaleNormal="100" workbookViewId="0">
      <selection activeCell="I9" sqref="I9"/>
    </sheetView>
  </sheetViews>
  <sheetFormatPr baseColWidth="10" defaultRowHeight="18" x14ac:dyDescent="0.35"/>
  <cols>
    <col min="1" max="1" width="16" style="1" customWidth="1"/>
    <col min="2" max="2" width="12.5703125" style="1" customWidth="1"/>
    <col min="3" max="3" width="12.140625" style="1" customWidth="1"/>
    <col min="4" max="4" width="12.7109375" style="1" customWidth="1"/>
    <col min="5" max="5" width="26.28515625" style="1" customWidth="1"/>
    <col min="6" max="14" width="20.7109375" style="1" customWidth="1"/>
    <col min="15" max="15" width="25.7109375" style="1" customWidth="1"/>
    <col min="16" max="16" width="15.140625" style="1" customWidth="1"/>
    <col min="17" max="17" width="13.140625" style="1" customWidth="1"/>
    <col min="18" max="18" width="13.28515625" style="1" customWidth="1"/>
    <col min="19" max="16384" width="11.42578125" style="1"/>
  </cols>
  <sheetData>
    <row r="1" spans="1:25" x14ac:dyDescent="0.35">
      <c r="A1" s="32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2"/>
      <c r="T1" s="2"/>
      <c r="U1" s="2"/>
      <c r="V1" s="2"/>
      <c r="W1" s="2"/>
      <c r="X1" s="2"/>
      <c r="Y1" s="2"/>
    </row>
    <row r="2" spans="1:25" x14ac:dyDescent="0.35">
      <c r="A2" s="32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2"/>
      <c r="T2" s="2"/>
      <c r="U2" s="2"/>
      <c r="V2" s="2"/>
      <c r="W2" s="2"/>
      <c r="X2" s="2"/>
      <c r="Y2" s="2"/>
    </row>
    <row r="3" spans="1:25" x14ac:dyDescent="0.35">
      <c r="A3" s="33" t="s">
        <v>50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4"/>
      <c r="T3" s="4"/>
      <c r="U3" s="4"/>
      <c r="V3" s="4"/>
      <c r="W3" s="4"/>
      <c r="X3" s="4"/>
      <c r="Y3" s="4"/>
    </row>
    <row r="4" spans="1:25" x14ac:dyDescent="0.35">
      <c r="A4" s="33" t="s">
        <v>51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4"/>
      <c r="T4" s="4"/>
      <c r="U4" s="4"/>
      <c r="V4" s="4"/>
      <c r="W4" s="4"/>
      <c r="X4" s="4"/>
      <c r="Y4" s="4"/>
    </row>
    <row r="5" spans="1:2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4"/>
      <c r="U5" s="4"/>
      <c r="V5" s="4"/>
      <c r="W5" s="4"/>
      <c r="X5" s="4"/>
      <c r="Y5" s="4"/>
    </row>
    <row r="6" spans="1:25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4"/>
      <c r="U6" s="4"/>
      <c r="V6" s="4"/>
      <c r="W6" s="4"/>
      <c r="X6" s="4"/>
      <c r="Y6" s="4"/>
    </row>
    <row r="7" spans="1:25" ht="54" x14ac:dyDescent="0.35">
      <c r="A7" s="3" t="s">
        <v>0</v>
      </c>
      <c r="B7" s="3" t="s">
        <v>1</v>
      </c>
      <c r="C7" s="3" t="s">
        <v>40</v>
      </c>
      <c r="D7" s="3" t="s">
        <v>59</v>
      </c>
      <c r="E7" s="3" t="s">
        <v>4</v>
      </c>
      <c r="F7" s="3" t="s">
        <v>52</v>
      </c>
      <c r="G7" s="3" t="s">
        <v>53</v>
      </c>
      <c r="H7" s="3" t="s">
        <v>54</v>
      </c>
      <c r="I7" s="3" t="s">
        <v>55</v>
      </c>
      <c r="J7" s="3" t="s">
        <v>56</v>
      </c>
      <c r="K7" s="3" t="s">
        <v>57</v>
      </c>
      <c r="L7" s="3" t="s">
        <v>58</v>
      </c>
      <c r="M7" s="3" t="s">
        <v>5</v>
      </c>
      <c r="N7" s="3" t="s">
        <v>6</v>
      </c>
      <c r="O7" s="3" t="s">
        <v>7</v>
      </c>
      <c r="P7" s="3" t="s">
        <v>41</v>
      </c>
      <c r="Q7" s="3" t="s">
        <v>43</v>
      </c>
      <c r="R7" s="3" t="s">
        <v>42</v>
      </c>
      <c r="S7" s="4"/>
      <c r="T7" s="4"/>
      <c r="U7" s="4"/>
      <c r="V7" s="4"/>
      <c r="W7" s="4"/>
      <c r="X7" s="4"/>
      <c r="Y7" s="4"/>
    </row>
    <row r="8" spans="1:25" x14ac:dyDescent="0.35">
      <c r="A8" s="5" t="s">
        <v>8</v>
      </c>
      <c r="B8" s="6" t="s">
        <v>9</v>
      </c>
      <c r="C8" s="6" t="s">
        <v>10</v>
      </c>
      <c r="D8" s="6" t="s">
        <v>11</v>
      </c>
      <c r="E8" s="7" t="s">
        <v>12</v>
      </c>
      <c r="F8" s="8">
        <v>9592000000</v>
      </c>
      <c r="G8" s="8">
        <v>0</v>
      </c>
      <c r="H8" s="8">
        <v>0</v>
      </c>
      <c r="I8" s="8">
        <v>9592000000</v>
      </c>
      <c r="J8" s="8">
        <v>0</v>
      </c>
      <c r="K8" s="8">
        <v>9592000000</v>
      </c>
      <c r="L8" s="8">
        <v>0</v>
      </c>
      <c r="M8" s="8">
        <v>1268432185</v>
      </c>
      <c r="N8" s="8">
        <v>1268432185</v>
      </c>
      <c r="O8" s="8">
        <v>1268432185</v>
      </c>
      <c r="P8" s="9">
        <f t="shared" ref="P8:P30" si="0">+M8/I8</f>
        <v>0.1322385513969975</v>
      </c>
      <c r="Q8" s="9">
        <f t="shared" ref="Q8:Q30" si="1">+N8/I8</f>
        <v>0.1322385513969975</v>
      </c>
      <c r="R8" s="10">
        <f t="shared" ref="R8:R30" si="2">+O8/I8</f>
        <v>0.1322385513969975</v>
      </c>
    </row>
    <row r="9" spans="1:25" ht="54" x14ac:dyDescent="0.35">
      <c r="A9" s="5" t="s">
        <v>13</v>
      </c>
      <c r="B9" s="6" t="s">
        <v>9</v>
      </c>
      <c r="C9" s="6" t="s">
        <v>10</v>
      </c>
      <c r="D9" s="6" t="s">
        <v>11</v>
      </c>
      <c r="E9" s="7" t="s">
        <v>14</v>
      </c>
      <c r="F9" s="8">
        <v>3380000000</v>
      </c>
      <c r="G9" s="8">
        <v>0</v>
      </c>
      <c r="H9" s="8">
        <v>0</v>
      </c>
      <c r="I9" s="8">
        <v>3380000000</v>
      </c>
      <c r="J9" s="8">
        <v>0</v>
      </c>
      <c r="K9" s="8">
        <v>3380000000</v>
      </c>
      <c r="L9" s="8">
        <v>0</v>
      </c>
      <c r="M9" s="8">
        <v>517575575</v>
      </c>
      <c r="N9" s="8">
        <v>517575575</v>
      </c>
      <c r="O9" s="8">
        <v>517575575</v>
      </c>
      <c r="P9" s="9">
        <f t="shared" si="0"/>
        <v>0.15312886834319528</v>
      </c>
      <c r="Q9" s="9">
        <f t="shared" si="1"/>
        <v>0.15312886834319528</v>
      </c>
      <c r="R9" s="10">
        <f t="shared" si="2"/>
        <v>0.15312886834319528</v>
      </c>
    </row>
    <row r="10" spans="1:25" ht="54" x14ac:dyDescent="0.35">
      <c r="A10" s="5" t="s">
        <v>15</v>
      </c>
      <c r="B10" s="6" t="s">
        <v>9</v>
      </c>
      <c r="C10" s="6" t="s">
        <v>10</v>
      </c>
      <c r="D10" s="6" t="s">
        <v>11</v>
      </c>
      <c r="E10" s="7" t="s">
        <v>16</v>
      </c>
      <c r="F10" s="8">
        <v>1156000000</v>
      </c>
      <c r="G10" s="8">
        <v>0</v>
      </c>
      <c r="H10" s="8">
        <v>0</v>
      </c>
      <c r="I10" s="8">
        <v>1156000000</v>
      </c>
      <c r="J10" s="8">
        <v>0</v>
      </c>
      <c r="K10" s="8">
        <v>1156000000</v>
      </c>
      <c r="L10" s="8">
        <v>0</v>
      </c>
      <c r="M10" s="8">
        <v>153469887</v>
      </c>
      <c r="N10" s="8">
        <v>153469887</v>
      </c>
      <c r="O10" s="8">
        <v>153469887</v>
      </c>
      <c r="P10" s="9">
        <f t="shared" si="0"/>
        <v>0.1327594178200692</v>
      </c>
      <c r="Q10" s="9">
        <f t="shared" si="1"/>
        <v>0.1327594178200692</v>
      </c>
      <c r="R10" s="10">
        <f t="shared" si="2"/>
        <v>0.1327594178200692</v>
      </c>
    </row>
    <row r="11" spans="1:25" ht="36" x14ac:dyDescent="0.35">
      <c r="A11" s="11"/>
      <c r="B11" s="12"/>
      <c r="C11" s="12"/>
      <c r="D11" s="12"/>
      <c r="E11" s="13" t="s">
        <v>48</v>
      </c>
      <c r="F11" s="14">
        <f>SUM(F8:F10)</f>
        <v>14128000000</v>
      </c>
      <c r="G11" s="14">
        <f t="shared" ref="G11" si="3">SUM(G8:G10)</f>
        <v>0</v>
      </c>
      <c r="H11" s="14">
        <f t="shared" ref="H11" si="4">SUM(H8:H10)</f>
        <v>0</v>
      </c>
      <c r="I11" s="14">
        <f t="shared" ref="I11" si="5">SUM(I8:I10)</f>
        <v>14128000000</v>
      </c>
      <c r="J11" s="14">
        <f t="shared" ref="J11" si="6">SUM(J8:J10)</f>
        <v>0</v>
      </c>
      <c r="K11" s="14">
        <f t="shared" ref="K11" si="7">SUM(K8:K10)</f>
        <v>14128000000</v>
      </c>
      <c r="L11" s="14">
        <f t="shared" ref="L11" si="8">SUM(L8:L10)</f>
        <v>0</v>
      </c>
      <c r="M11" s="14">
        <f t="shared" ref="M11" si="9">SUM(M8:M10)</f>
        <v>1939477647</v>
      </c>
      <c r="N11" s="14">
        <f t="shared" ref="N11" si="10">SUM(N8:N10)</f>
        <v>1939477647</v>
      </c>
      <c r="O11" s="14">
        <f t="shared" ref="O11" si="11">SUM(O8:O10)</f>
        <v>1939477647</v>
      </c>
      <c r="P11" s="15">
        <f t="shared" si="0"/>
        <v>0.13727899539920724</v>
      </c>
      <c r="Q11" s="15">
        <f t="shared" si="1"/>
        <v>0.13727899539920724</v>
      </c>
      <c r="R11" s="16">
        <f t="shared" si="2"/>
        <v>0.13727899539920724</v>
      </c>
    </row>
    <row r="12" spans="1:25" ht="36" x14ac:dyDescent="0.35">
      <c r="A12" s="5" t="s">
        <v>17</v>
      </c>
      <c r="B12" s="6" t="s">
        <v>9</v>
      </c>
      <c r="C12" s="6" t="s">
        <v>10</v>
      </c>
      <c r="D12" s="6" t="s">
        <v>11</v>
      </c>
      <c r="E12" s="7" t="s">
        <v>18</v>
      </c>
      <c r="F12" s="8">
        <v>3358515000</v>
      </c>
      <c r="G12" s="8">
        <v>0</v>
      </c>
      <c r="H12" s="8">
        <v>0</v>
      </c>
      <c r="I12" s="8">
        <v>3358515000</v>
      </c>
      <c r="J12" s="8">
        <v>0</v>
      </c>
      <c r="K12" s="8">
        <v>2881620679.8499999</v>
      </c>
      <c r="L12" s="8">
        <v>476894320.14999998</v>
      </c>
      <c r="M12" s="8">
        <v>2727308229.8400002</v>
      </c>
      <c r="N12" s="8">
        <v>436168074.47000003</v>
      </c>
      <c r="O12" s="8">
        <v>436168074.47000003</v>
      </c>
      <c r="P12" s="9">
        <f t="shared" si="0"/>
        <v>0.81205777846458926</v>
      </c>
      <c r="Q12" s="9">
        <f t="shared" si="1"/>
        <v>0.12986932452884684</v>
      </c>
      <c r="R12" s="10">
        <f t="shared" si="2"/>
        <v>0.12986932452884684</v>
      </c>
    </row>
    <row r="13" spans="1:25" ht="36" x14ac:dyDescent="0.35">
      <c r="A13" s="11"/>
      <c r="B13" s="12"/>
      <c r="C13" s="12"/>
      <c r="D13" s="12"/>
      <c r="E13" s="13" t="s">
        <v>60</v>
      </c>
      <c r="F13" s="14">
        <f>+F12</f>
        <v>3358515000</v>
      </c>
      <c r="G13" s="14">
        <f t="shared" ref="G13" si="12">+G12</f>
        <v>0</v>
      </c>
      <c r="H13" s="14">
        <f t="shared" ref="H13" si="13">+H12</f>
        <v>0</v>
      </c>
      <c r="I13" s="14">
        <f t="shared" ref="I13" si="14">+I12</f>
        <v>3358515000</v>
      </c>
      <c r="J13" s="14">
        <f t="shared" ref="J13" si="15">+J12</f>
        <v>0</v>
      </c>
      <c r="K13" s="14">
        <f t="shared" ref="K13" si="16">+K12</f>
        <v>2881620679.8499999</v>
      </c>
      <c r="L13" s="14">
        <f t="shared" ref="L13" si="17">+L12</f>
        <v>476894320.14999998</v>
      </c>
      <c r="M13" s="14">
        <f t="shared" ref="M13" si="18">+M12</f>
        <v>2727308229.8400002</v>
      </c>
      <c r="N13" s="14">
        <f t="shared" ref="N13" si="19">+N12</f>
        <v>436168074.47000003</v>
      </c>
      <c r="O13" s="14">
        <f t="shared" ref="O13" si="20">+O12</f>
        <v>436168074.47000003</v>
      </c>
      <c r="P13" s="15">
        <f t="shared" si="0"/>
        <v>0.81205777846458926</v>
      </c>
      <c r="Q13" s="15">
        <f t="shared" si="1"/>
        <v>0.12986932452884684</v>
      </c>
      <c r="R13" s="16">
        <f t="shared" si="2"/>
        <v>0.12986932452884684</v>
      </c>
    </row>
    <row r="14" spans="1:25" ht="54" x14ac:dyDescent="0.35">
      <c r="A14" s="5" t="s">
        <v>19</v>
      </c>
      <c r="B14" s="6" t="s">
        <v>9</v>
      </c>
      <c r="C14" s="6" t="s">
        <v>10</v>
      </c>
      <c r="D14" s="6" t="s">
        <v>11</v>
      </c>
      <c r="E14" s="7" t="s">
        <v>20</v>
      </c>
      <c r="F14" s="8">
        <v>758000000</v>
      </c>
      <c r="G14" s="8">
        <v>0</v>
      </c>
      <c r="H14" s="8">
        <v>0</v>
      </c>
      <c r="I14" s="8">
        <v>758000000</v>
      </c>
      <c r="J14" s="8">
        <v>758000000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9">
        <f t="shared" si="0"/>
        <v>0</v>
      </c>
      <c r="Q14" s="9">
        <f t="shared" si="1"/>
        <v>0</v>
      </c>
      <c r="R14" s="10">
        <f t="shared" si="2"/>
        <v>0</v>
      </c>
    </row>
    <row r="15" spans="1:25" ht="90" x14ac:dyDescent="0.35">
      <c r="A15" s="5" t="s">
        <v>21</v>
      </c>
      <c r="B15" s="6" t="s">
        <v>9</v>
      </c>
      <c r="C15" s="6" t="s">
        <v>10</v>
      </c>
      <c r="D15" s="6" t="s">
        <v>11</v>
      </c>
      <c r="E15" s="7" t="s">
        <v>22</v>
      </c>
      <c r="F15" s="8">
        <v>86000000</v>
      </c>
      <c r="G15" s="8">
        <v>0</v>
      </c>
      <c r="H15" s="8">
        <v>0</v>
      </c>
      <c r="I15" s="8">
        <v>86000000</v>
      </c>
      <c r="J15" s="8">
        <v>0</v>
      </c>
      <c r="K15" s="8">
        <v>86000000</v>
      </c>
      <c r="L15" s="8">
        <v>0</v>
      </c>
      <c r="M15" s="8">
        <v>28930238</v>
      </c>
      <c r="N15" s="8">
        <v>28930238</v>
      </c>
      <c r="O15" s="8">
        <v>28930238</v>
      </c>
      <c r="P15" s="9">
        <f t="shared" si="0"/>
        <v>0.33639811627906979</v>
      </c>
      <c r="Q15" s="9">
        <f t="shared" si="1"/>
        <v>0.33639811627906979</v>
      </c>
      <c r="R15" s="10">
        <f t="shared" si="2"/>
        <v>0.33639811627906979</v>
      </c>
    </row>
    <row r="16" spans="1:25" ht="36" x14ac:dyDescent="0.35">
      <c r="A16" s="11"/>
      <c r="B16" s="12"/>
      <c r="C16" s="12"/>
      <c r="D16" s="12"/>
      <c r="E16" s="13" t="s">
        <v>47</v>
      </c>
      <c r="F16" s="14">
        <f>SUM(F14:F15)</f>
        <v>844000000</v>
      </c>
      <c r="G16" s="14">
        <f t="shared" ref="G16" si="21">SUM(G14:G15)</f>
        <v>0</v>
      </c>
      <c r="H16" s="14">
        <f t="shared" ref="H16" si="22">SUM(H14:H15)</f>
        <v>0</v>
      </c>
      <c r="I16" s="14">
        <f t="shared" ref="I16" si="23">SUM(I14:I15)</f>
        <v>844000000</v>
      </c>
      <c r="J16" s="14">
        <f t="shared" ref="J16" si="24">SUM(J14:J15)</f>
        <v>758000000</v>
      </c>
      <c r="K16" s="14">
        <f t="shared" ref="K16" si="25">SUM(K14:K15)</f>
        <v>86000000</v>
      </c>
      <c r="L16" s="14">
        <f t="shared" ref="L16" si="26">SUM(L14:L15)</f>
        <v>0</v>
      </c>
      <c r="M16" s="14">
        <f t="shared" ref="M16" si="27">SUM(M14:M15)</f>
        <v>28930238</v>
      </c>
      <c r="N16" s="14">
        <f t="shared" ref="N16" si="28">SUM(N14:N15)</f>
        <v>28930238</v>
      </c>
      <c r="O16" s="14">
        <f t="shared" ref="O16" si="29">SUM(O14:O15)</f>
        <v>28930238</v>
      </c>
      <c r="P16" s="15">
        <f t="shared" si="0"/>
        <v>3.4277533175355451E-2</v>
      </c>
      <c r="Q16" s="15">
        <f t="shared" si="1"/>
        <v>3.4277533175355451E-2</v>
      </c>
      <c r="R16" s="16">
        <f t="shared" si="2"/>
        <v>3.4277533175355451E-2</v>
      </c>
    </row>
    <row r="17" spans="1:18" x14ac:dyDescent="0.35">
      <c r="A17" s="5" t="s">
        <v>23</v>
      </c>
      <c r="B17" s="6" t="s">
        <v>9</v>
      </c>
      <c r="C17" s="6" t="s">
        <v>10</v>
      </c>
      <c r="D17" s="6" t="s">
        <v>11</v>
      </c>
      <c r="E17" s="7" t="s">
        <v>24</v>
      </c>
      <c r="F17" s="8">
        <v>1032300</v>
      </c>
      <c r="G17" s="8">
        <v>0</v>
      </c>
      <c r="H17" s="8">
        <v>0</v>
      </c>
      <c r="I17" s="8">
        <v>1032300</v>
      </c>
      <c r="J17" s="8">
        <v>0</v>
      </c>
      <c r="K17" s="8">
        <v>0</v>
      </c>
      <c r="L17" s="8">
        <v>1032300</v>
      </c>
      <c r="M17" s="8">
        <v>0</v>
      </c>
      <c r="N17" s="8">
        <v>0</v>
      </c>
      <c r="O17" s="8">
        <v>0</v>
      </c>
      <c r="P17" s="9">
        <f t="shared" si="0"/>
        <v>0</v>
      </c>
      <c r="Q17" s="9">
        <f t="shared" si="1"/>
        <v>0</v>
      </c>
      <c r="R17" s="10">
        <f t="shared" si="2"/>
        <v>0</v>
      </c>
    </row>
    <row r="18" spans="1:18" ht="36" x14ac:dyDescent="0.35">
      <c r="A18" s="5" t="s">
        <v>25</v>
      </c>
      <c r="B18" s="6" t="s">
        <v>9</v>
      </c>
      <c r="C18" s="6" t="s">
        <v>26</v>
      </c>
      <c r="D18" s="6" t="s">
        <v>27</v>
      </c>
      <c r="E18" s="7" t="s">
        <v>28</v>
      </c>
      <c r="F18" s="8">
        <v>171911053</v>
      </c>
      <c r="G18" s="8">
        <v>0</v>
      </c>
      <c r="H18" s="8">
        <v>0</v>
      </c>
      <c r="I18" s="8">
        <v>171911053</v>
      </c>
      <c r="J18" s="8">
        <v>0</v>
      </c>
      <c r="K18" s="8">
        <v>0</v>
      </c>
      <c r="L18" s="8">
        <v>171911053</v>
      </c>
      <c r="M18" s="8">
        <v>0</v>
      </c>
      <c r="N18" s="8">
        <v>0</v>
      </c>
      <c r="O18" s="8">
        <v>0</v>
      </c>
      <c r="P18" s="9">
        <f t="shared" si="0"/>
        <v>0</v>
      </c>
      <c r="Q18" s="9">
        <f t="shared" si="1"/>
        <v>0</v>
      </c>
      <c r="R18" s="10">
        <f t="shared" si="2"/>
        <v>0</v>
      </c>
    </row>
    <row r="19" spans="1:18" ht="72" x14ac:dyDescent="0.35">
      <c r="A19" s="11"/>
      <c r="B19" s="12"/>
      <c r="C19" s="12"/>
      <c r="D19" s="12"/>
      <c r="E19" s="13" t="s">
        <v>44</v>
      </c>
      <c r="F19" s="14">
        <f>+F17+F18</f>
        <v>172943353</v>
      </c>
      <c r="G19" s="14">
        <f t="shared" ref="G19" si="30">+G17+G18</f>
        <v>0</v>
      </c>
      <c r="H19" s="14">
        <f t="shared" ref="H19" si="31">+H17+H18</f>
        <v>0</v>
      </c>
      <c r="I19" s="14">
        <f t="shared" ref="I19" si="32">+I17+I18</f>
        <v>172943353</v>
      </c>
      <c r="J19" s="14">
        <f t="shared" ref="J19" si="33">+J17+J18</f>
        <v>0</v>
      </c>
      <c r="K19" s="14">
        <f t="shared" ref="K19" si="34">+K17+K18</f>
        <v>0</v>
      </c>
      <c r="L19" s="14">
        <f t="shared" ref="L19" si="35">+L17+L18</f>
        <v>172943353</v>
      </c>
      <c r="M19" s="14">
        <f t="shared" ref="M19" si="36">+M17+M18</f>
        <v>0</v>
      </c>
      <c r="N19" s="14">
        <f t="shared" ref="N19" si="37">+N17+N18</f>
        <v>0</v>
      </c>
      <c r="O19" s="14">
        <f t="shared" ref="O19" si="38">+O17+O18</f>
        <v>0</v>
      </c>
      <c r="P19" s="15">
        <f t="shared" si="0"/>
        <v>0</v>
      </c>
      <c r="Q19" s="15">
        <f t="shared" si="1"/>
        <v>0</v>
      </c>
      <c r="R19" s="16">
        <f t="shared" si="2"/>
        <v>0</v>
      </c>
    </row>
    <row r="20" spans="1:18" x14ac:dyDescent="0.35">
      <c r="A20" s="11"/>
      <c r="B20" s="12"/>
      <c r="C20" s="12"/>
      <c r="D20" s="12"/>
      <c r="E20" s="13" t="s">
        <v>46</v>
      </c>
      <c r="F20" s="14">
        <f>+F11+F13+F16+F19</f>
        <v>18503458353</v>
      </c>
      <c r="G20" s="14">
        <f t="shared" ref="G20" si="39">+G11+G13+G16+G19</f>
        <v>0</v>
      </c>
      <c r="H20" s="14">
        <f t="shared" ref="H20" si="40">+H11+H13+H16+H19</f>
        <v>0</v>
      </c>
      <c r="I20" s="14">
        <f t="shared" ref="I20" si="41">+I11+I13+I16+I19</f>
        <v>18503458353</v>
      </c>
      <c r="J20" s="14">
        <f t="shared" ref="J20" si="42">+J11+J13+J16+J19</f>
        <v>758000000</v>
      </c>
      <c r="K20" s="14">
        <f t="shared" ref="K20" si="43">+K11+K13+K16+K19</f>
        <v>17095620679.85</v>
      </c>
      <c r="L20" s="14">
        <f t="shared" ref="L20" si="44">+L11+L13+L16+L19</f>
        <v>649837673.14999998</v>
      </c>
      <c r="M20" s="14">
        <f t="shared" ref="M20" si="45">+M11+M13+M16+M19</f>
        <v>4695716114.8400002</v>
      </c>
      <c r="N20" s="14">
        <f t="shared" ref="N20" si="46">+N11+N13+N16+N19</f>
        <v>2404575959.4700003</v>
      </c>
      <c r="O20" s="14">
        <f t="shared" ref="O20" si="47">+O11+O13+O16+O19</f>
        <v>2404575959.4700003</v>
      </c>
      <c r="P20" s="15">
        <f t="shared" si="0"/>
        <v>0.25377505249329108</v>
      </c>
      <c r="Q20" s="15">
        <f t="shared" si="1"/>
        <v>0.12995278577640282</v>
      </c>
      <c r="R20" s="16">
        <f t="shared" si="2"/>
        <v>0.12995278577640282</v>
      </c>
    </row>
    <row r="21" spans="1:18" ht="108" x14ac:dyDescent="0.35">
      <c r="A21" s="5" t="s">
        <v>29</v>
      </c>
      <c r="B21" s="6" t="s">
        <v>9</v>
      </c>
      <c r="C21" s="6" t="s">
        <v>26</v>
      </c>
      <c r="D21" s="6" t="s">
        <v>11</v>
      </c>
      <c r="E21" s="7" t="s">
        <v>30</v>
      </c>
      <c r="F21" s="8">
        <v>5468624437</v>
      </c>
      <c r="G21" s="8">
        <v>0</v>
      </c>
      <c r="H21" s="8">
        <v>0</v>
      </c>
      <c r="I21" s="8">
        <v>5468624437</v>
      </c>
      <c r="J21" s="8">
        <v>0</v>
      </c>
      <c r="K21" s="8">
        <v>3010156870</v>
      </c>
      <c r="L21" s="8">
        <v>2458467567</v>
      </c>
      <c r="M21" s="8">
        <v>1740907758</v>
      </c>
      <c r="N21" s="8">
        <v>28027851</v>
      </c>
      <c r="O21" s="8">
        <v>28027851</v>
      </c>
      <c r="P21" s="9">
        <f t="shared" si="0"/>
        <v>0.31834472782977108</v>
      </c>
      <c r="Q21" s="9">
        <f t="shared" si="1"/>
        <v>5.1252104295857678E-3</v>
      </c>
      <c r="R21" s="10">
        <f t="shared" si="2"/>
        <v>5.1252104295857678E-3</v>
      </c>
    </row>
    <row r="22" spans="1:18" ht="108" x14ac:dyDescent="0.35">
      <c r="A22" s="5" t="s">
        <v>31</v>
      </c>
      <c r="B22" s="6" t="s">
        <v>9</v>
      </c>
      <c r="C22" s="6" t="s">
        <v>26</v>
      </c>
      <c r="D22" s="6" t="s">
        <v>11</v>
      </c>
      <c r="E22" s="7" t="s">
        <v>30</v>
      </c>
      <c r="F22" s="8">
        <v>3926826802</v>
      </c>
      <c r="G22" s="8">
        <v>0</v>
      </c>
      <c r="H22" s="8">
        <v>0</v>
      </c>
      <c r="I22" s="8">
        <v>3926826802</v>
      </c>
      <c r="J22" s="8">
        <v>0</v>
      </c>
      <c r="K22" s="8">
        <v>2091911954</v>
      </c>
      <c r="L22" s="8">
        <v>1834914848</v>
      </c>
      <c r="M22" s="8">
        <v>1218327209</v>
      </c>
      <c r="N22" s="8">
        <v>25757291</v>
      </c>
      <c r="O22" s="8">
        <v>25757291</v>
      </c>
      <c r="P22" s="9">
        <f t="shared" si="0"/>
        <v>0.31025743441994569</v>
      </c>
      <c r="Q22" s="9">
        <f t="shared" si="1"/>
        <v>6.5593142500915422E-3</v>
      </c>
      <c r="R22" s="10">
        <f t="shared" si="2"/>
        <v>6.5593142500915422E-3</v>
      </c>
    </row>
    <row r="23" spans="1:18" ht="108" x14ac:dyDescent="0.35">
      <c r="A23" s="5" t="s">
        <v>32</v>
      </c>
      <c r="B23" s="6" t="s">
        <v>9</v>
      </c>
      <c r="C23" s="6" t="s">
        <v>26</v>
      </c>
      <c r="D23" s="6" t="s">
        <v>11</v>
      </c>
      <c r="E23" s="7" t="s">
        <v>30</v>
      </c>
      <c r="F23" s="8">
        <v>10028389592</v>
      </c>
      <c r="G23" s="8">
        <v>0</v>
      </c>
      <c r="H23" s="8">
        <v>0</v>
      </c>
      <c r="I23" s="8">
        <v>10028389592</v>
      </c>
      <c r="J23" s="8">
        <v>0</v>
      </c>
      <c r="K23" s="8">
        <v>5527051463</v>
      </c>
      <c r="L23" s="8">
        <v>4501338129</v>
      </c>
      <c r="M23" s="8">
        <v>4887357486</v>
      </c>
      <c r="N23" s="8">
        <v>42229827</v>
      </c>
      <c r="O23" s="8">
        <v>42229827</v>
      </c>
      <c r="P23" s="9">
        <f t="shared" si="0"/>
        <v>0.48735217565727773</v>
      </c>
      <c r="Q23" s="9">
        <f t="shared" si="1"/>
        <v>4.211027763987971E-3</v>
      </c>
      <c r="R23" s="10">
        <f t="shared" si="2"/>
        <v>4.211027763987971E-3</v>
      </c>
    </row>
    <row r="24" spans="1:18" ht="108" x14ac:dyDescent="0.35">
      <c r="A24" s="5" t="s">
        <v>33</v>
      </c>
      <c r="B24" s="6" t="s">
        <v>9</v>
      </c>
      <c r="C24" s="6" t="s">
        <v>26</v>
      </c>
      <c r="D24" s="6" t="s">
        <v>11</v>
      </c>
      <c r="E24" s="7" t="s">
        <v>30</v>
      </c>
      <c r="F24" s="8">
        <v>12610000000</v>
      </c>
      <c r="G24" s="8">
        <v>0</v>
      </c>
      <c r="H24" s="8">
        <v>0</v>
      </c>
      <c r="I24" s="8">
        <v>12610000000</v>
      </c>
      <c r="J24" s="8">
        <v>0</v>
      </c>
      <c r="K24" s="8">
        <v>3983568731</v>
      </c>
      <c r="L24" s="8">
        <v>8626431269</v>
      </c>
      <c r="M24" s="8">
        <v>3026748222</v>
      </c>
      <c r="N24" s="8">
        <v>75603895</v>
      </c>
      <c r="O24" s="8">
        <v>75603895</v>
      </c>
      <c r="P24" s="9">
        <f t="shared" si="0"/>
        <v>0.24002761475019826</v>
      </c>
      <c r="Q24" s="9">
        <f t="shared" si="1"/>
        <v>5.9955507533703406E-3</v>
      </c>
      <c r="R24" s="10">
        <f t="shared" si="2"/>
        <v>5.9955507533703406E-3</v>
      </c>
    </row>
    <row r="25" spans="1:18" ht="108" x14ac:dyDescent="0.35">
      <c r="A25" s="5" t="s">
        <v>34</v>
      </c>
      <c r="B25" s="6" t="s">
        <v>9</v>
      </c>
      <c r="C25" s="6" t="s">
        <v>26</v>
      </c>
      <c r="D25" s="6" t="s">
        <v>11</v>
      </c>
      <c r="E25" s="7" t="s">
        <v>30</v>
      </c>
      <c r="F25" s="8">
        <v>7646482108</v>
      </c>
      <c r="G25" s="8">
        <v>0</v>
      </c>
      <c r="H25" s="8">
        <v>0</v>
      </c>
      <c r="I25" s="8">
        <v>7646482108</v>
      </c>
      <c r="J25" s="8">
        <v>0</v>
      </c>
      <c r="K25" s="8">
        <v>4532547298</v>
      </c>
      <c r="L25" s="8">
        <v>3113934810</v>
      </c>
      <c r="M25" s="8">
        <v>4125255197</v>
      </c>
      <c r="N25" s="8">
        <v>65119990</v>
      </c>
      <c r="O25" s="8">
        <v>65119990</v>
      </c>
      <c r="P25" s="9">
        <f t="shared" si="0"/>
        <v>0.53949713590306092</v>
      </c>
      <c r="Q25" s="9">
        <f t="shared" si="1"/>
        <v>8.5163332732930003E-3</v>
      </c>
      <c r="R25" s="10">
        <f t="shared" si="2"/>
        <v>8.5163332732930003E-3</v>
      </c>
    </row>
    <row r="26" spans="1:18" ht="72" x14ac:dyDescent="0.35">
      <c r="A26" s="5" t="s">
        <v>35</v>
      </c>
      <c r="B26" s="6" t="s">
        <v>9</v>
      </c>
      <c r="C26" s="6" t="s">
        <v>26</v>
      </c>
      <c r="D26" s="6" t="s">
        <v>11</v>
      </c>
      <c r="E26" s="7" t="s">
        <v>36</v>
      </c>
      <c r="F26" s="8">
        <v>7903217021</v>
      </c>
      <c r="G26" s="8">
        <v>0</v>
      </c>
      <c r="H26" s="8">
        <v>0</v>
      </c>
      <c r="I26" s="8">
        <v>7903217021</v>
      </c>
      <c r="J26" s="8">
        <v>0</v>
      </c>
      <c r="K26" s="8">
        <v>3522110059</v>
      </c>
      <c r="L26" s="8">
        <v>4381106962</v>
      </c>
      <c r="M26" s="8">
        <v>3079153787</v>
      </c>
      <c r="N26" s="8">
        <v>50914005</v>
      </c>
      <c r="O26" s="8">
        <v>50914005</v>
      </c>
      <c r="P26" s="9">
        <f t="shared" si="0"/>
        <v>0.38960764696429812</v>
      </c>
      <c r="Q26" s="9">
        <f t="shared" si="1"/>
        <v>6.4421873858093561E-3</v>
      </c>
      <c r="R26" s="10">
        <f t="shared" si="2"/>
        <v>6.4421873858093561E-3</v>
      </c>
    </row>
    <row r="27" spans="1:18" ht="108" x14ac:dyDescent="0.35">
      <c r="A27" s="5" t="s">
        <v>37</v>
      </c>
      <c r="B27" s="6" t="s">
        <v>9</v>
      </c>
      <c r="C27" s="6" t="s">
        <v>26</v>
      </c>
      <c r="D27" s="6" t="s">
        <v>11</v>
      </c>
      <c r="E27" s="7" t="s">
        <v>30</v>
      </c>
      <c r="F27" s="8">
        <v>7695195504</v>
      </c>
      <c r="G27" s="8">
        <v>0</v>
      </c>
      <c r="H27" s="8">
        <v>0</v>
      </c>
      <c r="I27" s="8">
        <v>7695195504</v>
      </c>
      <c r="J27" s="8">
        <v>0</v>
      </c>
      <c r="K27" s="8">
        <v>3537901485</v>
      </c>
      <c r="L27" s="8">
        <v>4157294019</v>
      </c>
      <c r="M27" s="8">
        <v>1752218140</v>
      </c>
      <c r="N27" s="8">
        <v>28221138</v>
      </c>
      <c r="O27" s="8">
        <v>28221138</v>
      </c>
      <c r="P27" s="9">
        <f t="shared" si="0"/>
        <v>0.22770287500677383</v>
      </c>
      <c r="Q27" s="9">
        <f t="shared" si="1"/>
        <v>3.6673711519519571E-3</v>
      </c>
      <c r="R27" s="10">
        <f t="shared" si="2"/>
        <v>3.6673711519519571E-3</v>
      </c>
    </row>
    <row r="28" spans="1:18" ht="108" x14ac:dyDescent="0.35">
      <c r="A28" s="5" t="s">
        <v>38</v>
      </c>
      <c r="B28" s="6" t="s">
        <v>9</v>
      </c>
      <c r="C28" s="6" t="s">
        <v>26</v>
      </c>
      <c r="D28" s="6" t="s">
        <v>11</v>
      </c>
      <c r="E28" s="7" t="s">
        <v>39</v>
      </c>
      <c r="F28" s="8">
        <v>5626864721</v>
      </c>
      <c r="G28" s="8">
        <v>0</v>
      </c>
      <c r="H28" s="8">
        <v>0</v>
      </c>
      <c r="I28" s="8">
        <v>5626864721</v>
      </c>
      <c r="J28" s="8">
        <v>0</v>
      </c>
      <c r="K28" s="8">
        <v>2820891392.6900001</v>
      </c>
      <c r="L28" s="8">
        <v>2805973328.3099999</v>
      </c>
      <c r="M28" s="8">
        <v>2222220181.6900001</v>
      </c>
      <c r="N28" s="8">
        <v>52204487</v>
      </c>
      <c r="O28" s="8">
        <v>52204487</v>
      </c>
      <c r="P28" s="9">
        <f t="shared" si="0"/>
        <v>0.39493044383961473</v>
      </c>
      <c r="Q28" s="9">
        <f t="shared" si="1"/>
        <v>9.2777220687691019E-3</v>
      </c>
      <c r="R28" s="10">
        <f t="shared" si="2"/>
        <v>9.2777220687691019E-3</v>
      </c>
    </row>
    <row r="29" spans="1:18" x14ac:dyDescent="0.35">
      <c r="A29" s="11"/>
      <c r="B29" s="12"/>
      <c r="C29" s="12"/>
      <c r="D29" s="12"/>
      <c r="E29" s="13" t="s">
        <v>61</v>
      </c>
      <c r="F29" s="14">
        <f>SUM(F21:F28)</f>
        <v>60905600185</v>
      </c>
      <c r="G29" s="14">
        <f t="shared" ref="G29" si="48">SUM(G21:G28)</f>
        <v>0</v>
      </c>
      <c r="H29" s="14">
        <f t="shared" ref="H29" si="49">SUM(H21:H28)</f>
        <v>0</v>
      </c>
      <c r="I29" s="14">
        <f t="shared" ref="I29" si="50">SUM(I21:I28)</f>
        <v>60905600185</v>
      </c>
      <c r="J29" s="14">
        <f t="shared" ref="J29" si="51">SUM(J21:J28)</f>
        <v>0</v>
      </c>
      <c r="K29" s="14">
        <f t="shared" ref="K29" si="52">SUM(K21:K28)</f>
        <v>29026139252.689999</v>
      </c>
      <c r="L29" s="14">
        <f t="shared" ref="L29" si="53">SUM(L21:L28)</f>
        <v>31879460932.310001</v>
      </c>
      <c r="M29" s="14">
        <f t="shared" ref="M29" si="54">SUM(M21:M28)</f>
        <v>22052187980.689999</v>
      </c>
      <c r="N29" s="14">
        <f t="shared" ref="N29" si="55">SUM(N21:N28)</f>
        <v>368078484</v>
      </c>
      <c r="O29" s="14">
        <f t="shared" ref="O29" si="56">SUM(O21:O28)</f>
        <v>368078484</v>
      </c>
      <c r="P29" s="15">
        <f t="shared" si="0"/>
        <v>0.36207159791064786</v>
      </c>
      <c r="Q29" s="15">
        <f t="shared" si="1"/>
        <v>6.0434259391905871E-3</v>
      </c>
      <c r="R29" s="16">
        <f t="shared" si="2"/>
        <v>6.0434259391905871E-3</v>
      </c>
    </row>
    <row r="30" spans="1:18" ht="36" x14ac:dyDescent="0.35">
      <c r="A30" s="17"/>
      <c r="B30" s="18"/>
      <c r="C30" s="18"/>
      <c r="D30" s="18"/>
      <c r="E30" s="19" t="s">
        <v>62</v>
      </c>
      <c r="F30" s="20">
        <f>+F20+F29</f>
        <v>79409058538</v>
      </c>
      <c r="G30" s="20">
        <f t="shared" ref="G30" si="57">+G20+G29</f>
        <v>0</v>
      </c>
      <c r="H30" s="20">
        <f t="shared" ref="H30" si="58">+H20+H29</f>
        <v>0</v>
      </c>
      <c r="I30" s="20">
        <f t="shared" ref="I30" si="59">+I20+I29</f>
        <v>79409058538</v>
      </c>
      <c r="J30" s="20">
        <f t="shared" ref="J30" si="60">+J20+J29</f>
        <v>758000000</v>
      </c>
      <c r="K30" s="20">
        <f t="shared" ref="K30" si="61">+K20+K29</f>
        <v>46121759932.540001</v>
      </c>
      <c r="L30" s="20">
        <f t="shared" ref="L30" si="62">+L20+L29</f>
        <v>32529298605.460003</v>
      </c>
      <c r="M30" s="20">
        <f t="shared" ref="M30" si="63">+M20+M29</f>
        <v>26747904095.529999</v>
      </c>
      <c r="N30" s="20">
        <f t="shared" ref="N30" si="64">+N20+N29</f>
        <v>2772654443.4700003</v>
      </c>
      <c r="O30" s="20">
        <f t="shared" ref="O30" si="65">+O20+O29</f>
        <v>2772654443.4700003</v>
      </c>
      <c r="P30" s="21">
        <f t="shared" si="0"/>
        <v>0.33683693759862665</v>
      </c>
      <c r="Q30" s="21">
        <f t="shared" si="1"/>
        <v>3.4916097665900279E-2</v>
      </c>
      <c r="R30" s="22">
        <f t="shared" si="2"/>
        <v>3.4916097665900279E-2</v>
      </c>
    </row>
    <row r="32" spans="1:18" x14ac:dyDescent="0.35">
      <c r="A32" s="2" t="s">
        <v>63</v>
      </c>
    </row>
    <row r="33" spans="1:1" x14ac:dyDescent="0.35">
      <c r="A33" s="2" t="s">
        <v>64</v>
      </c>
    </row>
  </sheetData>
  <mergeCells count="4">
    <mergeCell ref="A1:R1"/>
    <mergeCell ref="A2:R2"/>
    <mergeCell ref="A3:R3"/>
    <mergeCell ref="A4:R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A7116-AA8F-4F9E-949A-BD9390F15730}">
  <dimension ref="A1:M55"/>
  <sheetViews>
    <sheetView showGridLines="0" zoomScale="85" zoomScaleNormal="85" workbookViewId="0">
      <selection activeCell="A2" sqref="A2:J2"/>
    </sheetView>
  </sheetViews>
  <sheetFormatPr baseColWidth="10" defaultRowHeight="18" x14ac:dyDescent="0.35"/>
  <cols>
    <col min="1" max="1" width="21.5703125" style="1" customWidth="1"/>
    <col min="2" max="3" width="12.5703125" style="1" customWidth="1"/>
    <col min="4" max="4" width="12.7109375" style="1" customWidth="1"/>
    <col min="5" max="5" width="27.5703125" style="1" customWidth="1"/>
    <col min="6" max="8" width="25.7109375" style="1" customWidth="1"/>
    <col min="9" max="9" width="14.7109375" style="1" customWidth="1"/>
    <col min="10" max="10" width="14.28515625" style="1" customWidth="1"/>
    <col min="11" max="16384" width="11.42578125" style="1"/>
  </cols>
  <sheetData>
    <row r="1" spans="1:13" x14ac:dyDescent="0.35">
      <c r="A1" s="32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2"/>
      <c r="L1" s="2"/>
      <c r="M1" s="2"/>
    </row>
    <row r="2" spans="1:13" x14ac:dyDescent="0.35">
      <c r="A2" s="32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2"/>
      <c r="L2" s="2"/>
      <c r="M2" s="2"/>
    </row>
    <row r="3" spans="1:13" ht="18" customHeight="1" x14ac:dyDescent="0.35">
      <c r="A3" s="33" t="s">
        <v>50</v>
      </c>
      <c r="B3" s="33"/>
      <c r="C3" s="33"/>
      <c r="D3" s="33"/>
      <c r="E3" s="33"/>
      <c r="F3" s="33"/>
      <c r="G3" s="33"/>
      <c r="H3" s="33"/>
      <c r="I3" s="33"/>
      <c r="J3" s="33"/>
      <c r="K3" s="4"/>
      <c r="L3" s="4"/>
      <c r="M3" s="4"/>
    </row>
    <row r="4" spans="1:13" ht="18" customHeight="1" x14ac:dyDescent="0.35">
      <c r="A4" s="33" t="s">
        <v>51</v>
      </c>
      <c r="B4" s="33"/>
      <c r="C4" s="33"/>
      <c r="D4" s="33"/>
      <c r="E4" s="33"/>
      <c r="F4" s="33"/>
      <c r="G4" s="33"/>
      <c r="H4" s="33"/>
      <c r="I4" s="33"/>
      <c r="J4" s="33"/>
      <c r="K4" s="4"/>
      <c r="L4" s="4"/>
      <c r="M4" s="4"/>
    </row>
    <row r="6" spans="1:13" x14ac:dyDescent="0.35">
      <c r="A6" s="26" t="s">
        <v>0</v>
      </c>
      <c r="B6" s="27" t="s">
        <v>1</v>
      </c>
      <c r="C6" s="27" t="s">
        <v>2</v>
      </c>
      <c r="D6" s="27" t="s">
        <v>3</v>
      </c>
      <c r="E6" s="27" t="s">
        <v>4</v>
      </c>
      <c r="F6" s="27" t="s">
        <v>5</v>
      </c>
      <c r="G6" s="27" t="s">
        <v>6</v>
      </c>
      <c r="H6" s="27" t="s">
        <v>7</v>
      </c>
      <c r="I6" s="27" t="s">
        <v>43</v>
      </c>
      <c r="J6" s="28" t="s">
        <v>42</v>
      </c>
    </row>
    <row r="7" spans="1:13" s="2" customFormat="1" ht="36" x14ac:dyDescent="0.35">
      <c r="A7" s="29" t="s">
        <v>17</v>
      </c>
      <c r="B7" s="6" t="s">
        <v>9</v>
      </c>
      <c r="C7" s="6" t="s">
        <v>10</v>
      </c>
      <c r="D7" s="6" t="s">
        <v>11</v>
      </c>
      <c r="E7" s="7" t="s">
        <v>18</v>
      </c>
      <c r="F7" s="8">
        <v>93930524.629999995</v>
      </c>
      <c r="G7" s="8">
        <v>71547814.069999993</v>
      </c>
      <c r="H7" s="8">
        <v>69576349.739999995</v>
      </c>
      <c r="I7" s="23">
        <f>+G7/F7</f>
        <v>0.76170993776339135</v>
      </c>
      <c r="J7" s="23">
        <f>+Reservapresupuestal[[#This Row],[PAGOS]]/Reservapresupuestal[[#This Row],[COMPROMISO]]</f>
        <v>0.74072140035485712</v>
      </c>
    </row>
    <row r="8" spans="1:13" ht="36" x14ac:dyDescent="0.35">
      <c r="A8" s="29"/>
      <c r="B8" s="6"/>
      <c r="C8" s="6"/>
      <c r="D8" s="6"/>
      <c r="E8" s="13" t="s">
        <v>60</v>
      </c>
      <c r="F8" s="14">
        <f>+F7</f>
        <v>93930524.629999995</v>
      </c>
      <c r="G8" s="14">
        <f t="shared" ref="G8:G9" si="0">+G7</f>
        <v>71547814.069999993</v>
      </c>
      <c r="H8" s="14">
        <f t="shared" ref="H8:H9" si="1">+H7</f>
        <v>69576349.739999995</v>
      </c>
      <c r="I8" s="15">
        <f t="shared" ref="I8:I17" si="2">+G8/F8</f>
        <v>0.76170993776339135</v>
      </c>
      <c r="J8" s="15">
        <f>+Reservapresupuestal[[#This Row],[PAGOS]]/Reservapresupuestal[[#This Row],[COMPROMISO]]</f>
        <v>0.74072140035485712</v>
      </c>
    </row>
    <row r="9" spans="1:13" s="2" customFormat="1" x14ac:dyDescent="0.35">
      <c r="A9" s="30"/>
      <c r="B9" s="12"/>
      <c r="C9" s="12"/>
      <c r="D9" s="12"/>
      <c r="E9" s="13" t="s">
        <v>46</v>
      </c>
      <c r="F9" s="14">
        <f>+F8</f>
        <v>93930524.629999995</v>
      </c>
      <c r="G9" s="14">
        <f t="shared" si="0"/>
        <v>71547814.069999993</v>
      </c>
      <c r="H9" s="14">
        <f t="shared" si="1"/>
        <v>69576349.739999995</v>
      </c>
      <c r="I9" s="24">
        <f t="shared" si="2"/>
        <v>0.76170993776339135</v>
      </c>
      <c r="J9" s="24">
        <f>+Reservapresupuestal[[#This Row],[PAGOS]]/Reservapresupuestal[[#This Row],[COMPROMISO]]</f>
        <v>0.74072140035485712</v>
      </c>
    </row>
    <row r="10" spans="1:13" ht="108" x14ac:dyDescent="0.35">
      <c r="A10" s="29" t="s">
        <v>29</v>
      </c>
      <c r="B10" s="6" t="s">
        <v>9</v>
      </c>
      <c r="C10" s="6" t="s">
        <v>26</v>
      </c>
      <c r="D10" s="6" t="s">
        <v>11</v>
      </c>
      <c r="E10" s="7" t="s">
        <v>30</v>
      </c>
      <c r="F10" s="8">
        <v>231656150.00999999</v>
      </c>
      <c r="G10" s="8">
        <v>47600937</v>
      </c>
      <c r="H10" s="8">
        <v>47600937</v>
      </c>
      <c r="I10" s="9">
        <f t="shared" si="2"/>
        <v>0.20548099844508852</v>
      </c>
      <c r="J10" s="9">
        <f>+Reservapresupuestal[[#This Row],[PAGOS]]/Reservapresupuestal[[#This Row],[COMPROMISO]]</f>
        <v>0.20548099844508852</v>
      </c>
    </row>
    <row r="11" spans="1:13" ht="108" x14ac:dyDescent="0.35">
      <c r="A11" s="29" t="s">
        <v>31</v>
      </c>
      <c r="B11" s="6" t="s">
        <v>9</v>
      </c>
      <c r="C11" s="6" t="s">
        <v>26</v>
      </c>
      <c r="D11" s="6" t="s">
        <v>11</v>
      </c>
      <c r="E11" s="7" t="s">
        <v>30</v>
      </c>
      <c r="F11" s="8">
        <v>557654506.25</v>
      </c>
      <c r="G11" s="8">
        <v>199957022.99000001</v>
      </c>
      <c r="H11" s="8">
        <v>181337312.99000001</v>
      </c>
      <c r="I11" s="23">
        <f t="shared" si="2"/>
        <v>0.3585679318448079</v>
      </c>
      <c r="J11" s="23">
        <f>+Reservapresupuestal[[#This Row],[PAGOS]]/Reservapresupuestal[[#This Row],[COMPROMISO]]</f>
        <v>0.32517860244584013</v>
      </c>
    </row>
    <row r="12" spans="1:13" ht="108" x14ac:dyDescent="0.35">
      <c r="A12" s="29" t="s">
        <v>32</v>
      </c>
      <c r="B12" s="6" t="s">
        <v>9</v>
      </c>
      <c r="C12" s="6" t="s">
        <v>26</v>
      </c>
      <c r="D12" s="6" t="s">
        <v>11</v>
      </c>
      <c r="E12" s="7" t="s">
        <v>30</v>
      </c>
      <c r="F12" s="8">
        <v>27826217.109999999</v>
      </c>
      <c r="G12" s="8">
        <v>26447289.989999998</v>
      </c>
      <c r="H12" s="8">
        <v>26447289.989999998</v>
      </c>
      <c r="I12" s="9">
        <f t="shared" si="2"/>
        <v>0.95044503841291272</v>
      </c>
      <c r="J12" s="9">
        <f>+Reservapresupuestal[[#This Row],[PAGOS]]/Reservapresupuestal[[#This Row],[COMPROMISO]]</f>
        <v>0.95044503841291272</v>
      </c>
    </row>
    <row r="13" spans="1:13" ht="108" x14ac:dyDescent="0.35">
      <c r="A13" s="29" t="s">
        <v>33</v>
      </c>
      <c r="B13" s="6" t="s">
        <v>9</v>
      </c>
      <c r="C13" s="6" t="s">
        <v>26</v>
      </c>
      <c r="D13" s="6" t="s">
        <v>11</v>
      </c>
      <c r="E13" s="7" t="s">
        <v>30</v>
      </c>
      <c r="F13" s="8">
        <v>974324044.45000005</v>
      </c>
      <c r="G13" s="8">
        <v>581937288</v>
      </c>
      <c r="H13" s="8">
        <v>227233035</v>
      </c>
      <c r="I13" s="23">
        <f t="shared" si="2"/>
        <v>0.59727283886183891</v>
      </c>
      <c r="J13" s="23">
        <f>+Reservapresupuestal[[#This Row],[PAGOS]]/Reservapresupuestal[[#This Row],[COMPROMISO]]</f>
        <v>0.23322121248508412</v>
      </c>
    </row>
    <row r="14" spans="1:13" ht="108" x14ac:dyDescent="0.35">
      <c r="A14" s="29" t="s">
        <v>34</v>
      </c>
      <c r="B14" s="6" t="s">
        <v>9</v>
      </c>
      <c r="C14" s="6" t="s">
        <v>26</v>
      </c>
      <c r="D14" s="6" t="s">
        <v>11</v>
      </c>
      <c r="E14" s="7" t="s">
        <v>30</v>
      </c>
      <c r="F14" s="8">
        <v>392856693.01999998</v>
      </c>
      <c r="G14" s="8">
        <v>29357090</v>
      </c>
      <c r="H14" s="8">
        <v>28823560</v>
      </c>
      <c r="I14" s="9">
        <f t="shared" si="2"/>
        <v>7.4727223747478463E-2</v>
      </c>
      <c r="J14" s="9">
        <f>+Reservapresupuestal[[#This Row],[PAGOS]]/Reservapresupuestal[[#This Row],[COMPROMISO]]</f>
        <v>7.3369145828788562E-2</v>
      </c>
    </row>
    <row r="15" spans="1:13" ht="90" x14ac:dyDescent="0.35">
      <c r="A15" s="29" t="s">
        <v>38</v>
      </c>
      <c r="B15" s="6" t="s">
        <v>9</v>
      </c>
      <c r="C15" s="6" t="s">
        <v>26</v>
      </c>
      <c r="D15" s="6" t="s">
        <v>11</v>
      </c>
      <c r="E15" s="7" t="s">
        <v>39</v>
      </c>
      <c r="F15" s="8">
        <v>420249915.23000002</v>
      </c>
      <c r="G15" s="8">
        <v>151942669</v>
      </c>
      <c r="H15" s="8">
        <v>110399421</v>
      </c>
      <c r="I15" s="23">
        <f t="shared" si="2"/>
        <v>0.36155312230543291</v>
      </c>
      <c r="J15" s="23">
        <f>+Reservapresupuestal[[#This Row],[PAGOS]]/Reservapresupuestal[[#This Row],[COMPROMISO]]</f>
        <v>0.26269944858782213</v>
      </c>
    </row>
    <row r="16" spans="1:13" s="2" customFormat="1" x14ac:dyDescent="0.35">
      <c r="A16" s="31"/>
      <c r="B16" s="12"/>
      <c r="C16" s="12"/>
      <c r="D16" s="12"/>
      <c r="E16" s="13" t="s">
        <v>45</v>
      </c>
      <c r="F16" s="14">
        <f>SUM(F10:F15)</f>
        <v>2604567526.0700002</v>
      </c>
      <c r="G16" s="14">
        <f t="shared" ref="G16" si="3">SUM(G10:G15)</f>
        <v>1037242296.98</v>
      </c>
      <c r="H16" s="14">
        <f t="shared" ref="H16" si="4">SUM(H10:H15)</f>
        <v>621841555.98000002</v>
      </c>
      <c r="I16" s="15">
        <f t="shared" si="2"/>
        <v>0.39823974099265613</v>
      </c>
      <c r="J16" s="15">
        <f>+Reservapresupuestal[[#This Row],[PAGOS]]/Reservapresupuestal[[#This Row],[COMPROMISO]]</f>
        <v>0.23875040664362773</v>
      </c>
    </row>
    <row r="17" spans="1:10" s="2" customFormat="1" ht="36" x14ac:dyDescent="0.35">
      <c r="A17" s="18"/>
      <c r="B17" s="18"/>
      <c r="C17" s="18"/>
      <c r="D17" s="18"/>
      <c r="E17" s="19" t="s">
        <v>65</v>
      </c>
      <c r="F17" s="20">
        <f>+F9+F16</f>
        <v>2698498050.7000003</v>
      </c>
      <c r="G17" s="20">
        <f t="shared" ref="G17" si="5">+G9+G16</f>
        <v>1108790111.05</v>
      </c>
      <c r="H17" s="20">
        <f t="shared" ref="H17" si="6">+H9+H16</f>
        <v>691417905.72000003</v>
      </c>
      <c r="I17" s="25">
        <f t="shared" si="2"/>
        <v>0.41089157383766711</v>
      </c>
      <c r="J17" s="25">
        <f>+Reservapresupuestal[[#This Row],[PAGOS]]/Reservapresupuestal[[#This Row],[COMPROMISO]]</f>
        <v>0.25622323704871447</v>
      </c>
    </row>
    <row r="19" spans="1:10" x14ac:dyDescent="0.35">
      <c r="A19" s="2" t="s">
        <v>63</v>
      </c>
    </row>
    <row r="20" spans="1:10" x14ac:dyDescent="0.35">
      <c r="A20" s="2" t="s">
        <v>64</v>
      </c>
    </row>
    <row r="33" s="1" customFormat="1" x14ac:dyDescent="0.35"/>
    <row r="34" s="1" customFormat="1" x14ac:dyDescent="0.35"/>
    <row r="35" s="1" customFormat="1" x14ac:dyDescent="0.35"/>
    <row r="36" s="1" customFormat="1" x14ac:dyDescent="0.35"/>
    <row r="37" s="1" customFormat="1" x14ac:dyDescent="0.35"/>
    <row r="38" s="1" customFormat="1" x14ac:dyDescent="0.35"/>
    <row r="39" s="1" customFormat="1" x14ac:dyDescent="0.35"/>
    <row r="40" s="1" customFormat="1" x14ac:dyDescent="0.35"/>
    <row r="41" s="1" customFormat="1" x14ac:dyDescent="0.35"/>
    <row r="42" s="1" customFormat="1" x14ac:dyDescent="0.35"/>
    <row r="43" s="1" customFormat="1" x14ac:dyDescent="0.35"/>
    <row r="44" s="1" customFormat="1" x14ac:dyDescent="0.35"/>
    <row r="45" s="1" customFormat="1" x14ac:dyDescent="0.35"/>
    <row r="46" s="1" customFormat="1" x14ac:dyDescent="0.35"/>
    <row r="47" s="1" customFormat="1" x14ac:dyDescent="0.35"/>
    <row r="48" s="1" customFormat="1" x14ac:dyDescent="0.35"/>
    <row r="49" s="1" customFormat="1" x14ac:dyDescent="0.35"/>
    <row r="50" s="1" customFormat="1" x14ac:dyDescent="0.35"/>
    <row r="51" s="1" customFormat="1" x14ac:dyDescent="0.35"/>
    <row r="52" s="1" customFormat="1" x14ac:dyDescent="0.35"/>
    <row r="53" s="1" customFormat="1" x14ac:dyDescent="0.35"/>
    <row r="54" s="1" customFormat="1" x14ac:dyDescent="0.35"/>
    <row r="55" s="1" customFormat="1" x14ac:dyDescent="0.35"/>
  </sheetData>
  <mergeCells count="4">
    <mergeCell ref="A1:J1"/>
    <mergeCell ref="A2:J2"/>
    <mergeCell ref="A3:J3"/>
    <mergeCell ref="A4:J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Vigencia</vt:lpstr>
      <vt:lpstr>Reserva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Chavez</dc:creator>
  <cp:lastModifiedBy>Leydi Bibiana Patiño Amaya</cp:lastModifiedBy>
  <dcterms:created xsi:type="dcterms:W3CDTF">2025-04-01T15:55:10Z</dcterms:created>
  <dcterms:modified xsi:type="dcterms:W3CDTF">2025-07-14T23:59:26Z</dcterms:modified>
</cp:coreProperties>
</file>