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128748CD-D95C-49CF-ADD4-5E6963C16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Q28" i="1"/>
  <c r="R28" i="1"/>
  <c r="J15" i="6"/>
  <c r="J14" i="6"/>
  <c r="J13" i="6"/>
  <c r="J12" i="6"/>
  <c r="J11" i="6"/>
  <c r="J10" i="6"/>
  <c r="J7" i="6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9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9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9" i="1"/>
  <c r="O30" i="1"/>
  <c r="N30" i="1"/>
  <c r="M30" i="1"/>
  <c r="L30" i="1"/>
  <c r="K30" i="1"/>
  <c r="J30" i="1"/>
  <c r="I30" i="1"/>
  <c r="H30" i="1"/>
  <c r="G30" i="1"/>
  <c r="F30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H16" i="6"/>
  <c r="G16" i="6"/>
  <c r="F16" i="6"/>
  <c r="I15" i="6"/>
  <c r="I14" i="6"/>
  <c r="I13" i="6"/>
  <c r="I12" i="6"/>
  <c r="I11" i="6"/>
  <c r="I10" i="6"/>
  <c r="H8" i="6"/>
  <c r="H9" i="6" s="1"/>
  <c r="J9" i="6" s="1"/>
  <c r="G8" i="6"/>
  <c r="G9" i="6" s="1"/>
  <c r="F8" i="6"/>
  <c r="F9" i="6" s="1"/>
  <c r="I7" i="6"/>
  <c r="J16" i="6" l="1"/>
  <c r="J8" i="6"/>
  <c r="P19" i="1"/>
  <c r="F17" i="6"/>
  <c r="P30" i="1"/>
  <c r="Q30" i="1"/>
  <c r="R30" i="1"/>
  <c r="F20" i="1"/>
  <c r="F31" i="1" s="1"/>
  <c r="Q19" i="1"/>
  <c r="R19" i="1"/>
  <c r="G20" i="1"/>
  <c r="G31" i="1" s="1"/>
  <c r="R16" i="1"/>
  <c r="J20" i="1"/>
  <c r="J31" i="1" s="1"/>
  <c r="Q16" i="1"/>
  <c r="K20" i="1"/>
  <c r="K31" i="1" s="1"/>
  <c r="P13" i="1"/>
  <c r="Q13" i="1"/>
  <c r="P11" i="1"/>
  <c r="R13" i="1"/>
  <c r="L20" i="1"/>
  <c r="L31" i="1" s="1"/>
  <c r="N20" i="1"/>
  <c r="O20" i="1"/>
  <c r="H20" i="1"/>
  <c r="H31" i="1" s="1"/>
  <c r="I20" i="1"/>
  <c r="I31" i="1" s="1"/>
  <c r="P16" i="1"/>
  <c r="Q11" i="1"/>
  <c r="M20" i="1"/>
  <c r="R11" i="1"/>
  <c r="I16" i="6"/>
  <c r="H17" i="6"/>
  <c r="J17" i="6" s="1"/>
  <c r="I9" i="6"/>
  <c r="G17" i="6"/>
  <c r="I17" i="6" s="1"/>
  <c r="I8" i="6"/>
  <c r="R20" i="1" l="1"/>
  <c r="Q20" i="1"/>
  <c r="O31" i="1"/>
  <c r="R31" i="1" s="1"/>
  <c r="N31" i="1"/>
  <c r="Q31" i="1" s="1"/>
  <c r="P20" i="1"/>
  <c r="M31" i="1"/>
  <c r="P31" i="1" s="1"/>
</calcChain>
</file>

<file path=xl/sharedStrings.xml><?xml version="1.0" encoding="utf-8"?>
<sst xmlns="http://schemas.openxmlformats.org/spreadsheetml/2006/main" count="171" uniqueCount="69">
  <si>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</si>
  <si>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</si>
  <si>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</si>
  <si>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</si>
  <si>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</si>
  <si>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</si>
  <si>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</si>
  <si>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</si>
  <si>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</si>
  <si>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</si>
  <si>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</si>
  <si>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</si>
  <si>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</si>
  <si>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</si>
  <si>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</si>
  <si>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</si>
  <si>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</si>
  <si>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</si>
  <si>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</si>
  <si>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</si>
  <si>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</si>
  <si>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</si>
  <si>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</si>
  <si>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</si>
  <si>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</si>
  <si>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</si>
  <si>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</si>
  <si>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</si>
  <si>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</si>
  <si>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</si>
  <si>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</si>
  <si>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</si>
  <si>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</si>
  <si>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</si>
  <si>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</si>
  <si>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</si>
  <si>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</si>
  <si>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</si>
  <si>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</si>
  <si>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</si>
  <si>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</si>
  <si>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</si>
  <si>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</si>
  <si>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</si>
  <si>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</si>
  <si>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</si>
  <si>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</si>
  <si>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</si>
  <si>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</si>
  <si>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</si>
  <si>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</si>
  <si>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</si>
  <si>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</si>
  <si>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</si>
  <si>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</si>
  <si>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</si>
  <si>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</si>
  <si>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</si>
  <si>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</si>
  <si>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</si>
  <si>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</si>
  <si>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</si>
  <si>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</si>
  <si>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</si>
  <si>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</si>
  <si>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</si>
  <si>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EJECUCION PRESUPUESTO DE GASTOS A 31 DE MAYO DE 2025</t>
  </si>
  <si>
    <t>EJECUCION RESERVA PRESUPUESTAL A 31 DE MAYO DE 2025</t>
  </si>
  <si>
    <t>C-4101-1500-22-703010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</si>
</sst>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Shown="0" headerRowDxfId="34" dataDxfId="33">
  <autoFilter ref="A7:R31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topLeftCell="J1" zoomScaleNormal="100" workbookViewId="0">
      <selection activeCell="L6" sqref="L6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3302164741</v>
      </c>
      <c r="N8" s="8">
        <v>3302164741</v>
      </c>
      <c r="O8" s="8">
        <v>3302164741</v>
      </c>
      <c r="P8" s="9">
        <f t="shared" ref="P8:P31" si="0">+M8/I8</f>
        <v>0.3442623791701418</v>
      </c>
      <c r="Q8" s="9">
        <f t="shared" ref="Q8:Q31" si="1">+N8/I8</f>
        <v>0.3442623791701418</v>
      </c>
      <c r="R8" s="10">
        <f t="shared" ref="R8:R31" si="2">+O8/I8</f>
        <v>0.3442623791701418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1312999193</v>
      </c>
      <c r="N9" s="8">
        <v>1312999193</v>
      </c>
      <c r="O9" s="8">
        <v>1312999193</v>
      </c>
      <c r="P9" s="9">
        <f t="shared" si="0"/>
        <v>0.388461299704142</v>
      </c>
      <c r="Q9" s="9">
        <f t="shared" si="1"/>
        <v>0.388461299704142</v>
      </c>
      <c r="R9" s="10">
        <f t="shared" si="2"/>
        <v>0.388461299704142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569257808</v>
      </c>
      <c r="N10" s="8">
        <v>569257808</v>
      </c>
      <c r="O10" s="8">
        <v>569257808</v>
      </c>
      <c r="P10" s="9">
        <f t="shared" si="0"/>
        <v>0.49243755017301039</v>
      </c>
      <c r="Q10" s="9">
        <f t="shared" si="1"/>
        <v>0.49243755017301039</v>
      </c>
      <c r="R10" s="10">
        <f t="shared" si="2"/>
        <v>0.49243755017301039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5184421742</v>
      </c>
      <c r="N11" s="14">
        <f t="shared" ref="N11" si="10">SUM(N8:N10)</f>
        <v>5184421742</v>
      </c>
      <c r="O11" s="14">
        <f t="shared" ref="O11" si="11">SUM(O8:O10)</f>
        <v>5184421742</v>
      </c>
      <c r="P11" s="15">
        <f t="shared" si="0"/>
        <v>0.36696076882785955</v>
      </c>
      <c r="Q11" s="15">
        <f t="shared" si="1"/>
        <v>0.36696076882785955</v>
      </c>
      <c r="R11" s="16">
        <f t="shared" si="2"/>
        <v>0.36696076882785955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3177372677.0900002</v>
      </c>
      <c r="L12" s="8">
        <v>181142322.91</v>
      </c>
      <c r="M12" s="8">
        <v>2914779938.5700002</v>
      </c>
      <c r="N12" s="8">
        <v>1188892370.77</v>
      </c>
      <c r="O12" s="8">
        <v>1188892370.77</v>
      </c>
      <c r="P12" s="9">
        <f t="shared" si="0"/>
        <v>0.86787760023998706</v>
      </c>
      <c r="Q12" s="9">
        <f t="shared" si="1"/>
        <v>0.35399346758016564</v>
      </c>
      <c r="R12" s="10">
        <f t="shared" si="2"/>
        <v>0.35399346758016564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3177372677.0900002</v>
      </c>
      <c r="L13" s="14">
        <f t="shared" ref="L13" si="17">+L12</f>
        <v>181142322.91</v>
      </c>
      <c r="M13" s="14">
        <f t="shared" ref="M13" si="18">+M12</f>
        <v>2914779938.5700002</v>
      </c>
      <c r="N13" s="14">
        <f t="shared" ref="N13" si="19">+N12</f>
        <v>1188892370.77</v>
      </c>
      <c r="O13" s="14">
        <f t="shared" ref="O13" si="20">+O12</f>
        <v>1188892370.77</v>
      </c>
      <c r="P13" s="15">
        <f t="shared" si="0"/>
        <v>0.86787760023998706</v>
      </c>
      <c r="Q13" s="15">
        <f t="shared" si="1"/>
        <v>0.35399346758016564</v>
      </c>
      <c r="R13" s="16">
        <f t="shared" si="2"/>
        <v>0.35399346758016564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8462326</v>
      </c>
      <c r="N15" s="8">
        <v>8462326</v>
      </c>
      <c r="O15" s="8">
        <v>8462326</v>
      </c>
      <c r="P15" s="9">
        <f t="shared" si="0"/>
        <v>9.8399139534883717E-2</v>
      </c>
      <c r="Q15" s="9">
        <f t="shared" si="1"/>
        <v>9.8399139534883717E-2</v>
      </c>
      <c r="R15" s="10">
        <f t="shared" si="2"/>
        <v>9.8399139534883717E-2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8462326</v>
      </c>
      <c r="N16" s="14">
        <f t="shared" ref="N16" si="28">SUM(N14:N15)</f>
        <v>8462326</v>
      </c>
      <c r="O16" s="14">
        <f t="shared" ref="O16" si="29">SUM(O14:O15)</f>
        <v>8462326</v>
      </c>
      <c r="P16" s="15">
        <f t="shared" si="0"/>
        <v>1.002645260663507E-2</v>
      </c>
      <c r="Q16" s="15">
        <f t="shared" si="1"/>
        <v>1.002645260663507E-2</v>
      </c>
      <c r="R16" s="16">
        <f t="shared" si="2"/>
        <v>1.002645260663507E-2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17391372677.09</v>
      </c>
      <c r="L20" s="14">
        <f t="shared" ref="L20" si="44">+L11+L13+L16+L19</f>
        <v>354085675.90999997</v>
      </c>
      <c r="M20" s="14">
        <f t="shared" ref="M20" si="45">+M11+M13+M16+M19</f>
        <v>8107664006.5699997</v>
      </c>
      <c r="N20" s="14">
        <f t="shared" ref="N20" si="46">+N11+N13+N16+N19</f>
        <v>6381776438.7700005</v>
      </c>
      <c r="O20" s="14">
        <f t="shared" ref="O20" si="47">+O11+O13+O16+O19</f>
        <v>6381776438.7700005</v>
      </c>
      <c r="P20" s="15">
        <f t="shared" si="0"/>
        <v>0.43817019780280636</v>
      </c>
      <c r="Q20" s="15">
        <f t="shared" si="1"/>
        <v>0.34489641433625901</v>
      </c>
      <c r="R20" s="16">
        <f t="shared" si="2"/>
        <v>0.34489641433625901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1327862732</v>
      </c>
      <c r="I21" s="8">
        <v>4140761705</v>
      </c>
      <c r="J21" s="8">
        <v>0</v>
      </c>
      <c r="K21" s="8">
        <v>3877768291</v>
      </c>
      <c r="L21" s="8">
        <v>262993414</v>
      </c>
      <c r="M21" s="8">
        <v>3501507920</v>
      </c>
      <c r="N21" s="8">
        <v>1021553049</v>
      </c>
      <c r="O21" s="8">
        <v>1021553049</v>
      </c>
      <c r="P21" s="9">
        <f t="shared" si="0"/>
        <v>0.84561927719045116</v>
      </c>
      <c r="Q21" s="9">
        <f t="shared" si="1"/>
        <v>0.24670655347456175</v>
      </c>
      <c r="R21" s="10">
        <f t="shared" si="2"/>
        <v>0.24670655347456175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1260357681</v>
      </c>
      <c r="I22" s="8">
        <v>2666469121</v>
      </c>
      <c r="J22" s="8">
        <v>0</v>
      </c>
      <c r="K22" s="8">
        <v>2372361325</v>
      </c>
      <c r="L22" s="8">
        <v>294107796</v>
      </c>
      <c r="M22" s="8">
        <v>2005901584</v>
      </c>
      <c r="N22" s="8">
        <v>470968547</v>
      </c>
      <c r="O22" s="8">
        <v>470968547</v>
      </c>
      <c r="P22" s="9">
        <f t="shared" si="0"/>
        <v>0.75226882179221755</v>
      </c>
      <c r="Q22" s="9">
        <f t="shared" si="1"/>
        <v>0.17662628953429385</v>
      </c>
      <c r="R22" s="10">
        <f t="shared" si="2"/>
        <v>0.17662628953429385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3548409980</v>
      </c>
      <c r="I23" s="8">
        <v>6479979612</v>
      </c>
      <c r="J23" s="8">
        <v>0</v>
      </c>
      <c r="K23" s="8">
        <v>6433148122</v>
      </c>
      <c r="L23" s="8">
        <v>46831490</v>
      </c>
      <c r="M23" s="8">
        <v>6293812818</v>
      </c>
      <c r="N23" s="8">
        <v>1517954451</v>
      </c>
      <c r="O23" s="8">
        <v>1517954451</v>
      </c>
      <c r="P23" s="9">
        <f t="shared" si="0"/>
        <v>0.97127046608985534</v>
      </c>
      <c r="Q23" s="9">
        <f t="shared" si="1"/>
        <v>0.23425296712183544</v>
      </c>
      <c r="R23" s="10">
        <f t="shared" si="2"/>
        <v>0.23425296712183544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5869883085</v>
      </c>
      <c r="I24" s="8">
        <v>6740116915</v>
      </c>
      <c r="J24" s="8">
        <v>0</v>
      </c>
      <c r="K24" s="8">
        <v>6315102532</v>
      </c>
      <c r="L24" s="8">
        <v>425014383</v>
      </c>
      <c r="M24" s="8">
        <v>6224104175</v>
      </c>
      <c r="N24" s="8">
        <v>1236529929</v>
      </c>
      <c r="O24" s="8">
        <v>1236529929</v>
      </c>
      <c r="P24" s="9">
        <f t="shared" si="0"/>
        <v>0.92344157430687535</v>
      </c>
      <c r="Q24" s="9">
        <f t="shared" si="1"/>
        <v>0.18345823145116763</v>
      </c>
      <c r="R24" s="10">
        <f t="shared" si="2"/>
        <v>0.18345823145116763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2405506438</v>
      </c>
      <c r="I25" s="8">
        <v>5240975670</v>
      </c>
      <c r="J25" s="8">
        <v>0</v>
      </c>
      <c r="K25" s="8">
        <v>5177608955</v>
      </c>
      <c r="L25" s="8">
        <v>63366715</v>
      </c>
      <c r="M25" s="8">
        <v>4980066894</v>
      </c>
      <c r="N25" s="8">
        <v>1648996878.3900001</v>
      </c>
      <c r="O25" s="8">
        <v>1648996878.3900001</v>
      </c>
      <c r="P25" s="9">
        <f t="shared" si="0"/>
        <v>0.95021751818206779</v>
      </c>
      <c r="Q25" s="9">
        <f t="shared" si="1"/>
        <v>0.31463547671649467</v>
      </c>
      <c r="R25" s="10">
        <f t="shared" si="2"/>
        <v>0.31463547671649467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3612050249</v>
      </c>
      <c r="I26" s="8">
        <v>4291166772</v>
      </c>
      <c r="J26" s="8">
        <v>0</v>
      </c>
      <c r="K26" s="8">
        <v>4132148233</v>
      </c>
      <c r="L26" s="8">
        <v>159018539</v>
      </c>
      <c r="M26" s="8">
        <v>3827422671</v>
      </c>
      <c r="N26" s="8">
        <v>999044234</v>
      </c>
      <c r="O26" s="8">
        <v>999044234</v>
      </c>
      <c r="P26" s="9">
        <f t="shared" si="0"/>
        <v>0.89193053413212808</v>
      </c>
      <c r="Q26" s="9">
        <f t="shared" si="1"/>
        <v>0.23281412424210485</v>
      </c>
      <c r="R26" s="10">
        <f t="shared" si="2"/>
        <v>0.23281412424210485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2975929835</v>
      </c>
      <c r="I27" s="8">
        <v>4719265669</v>
      </c>
      <c r="J27" s="8">
        <v>0</v>
      </c>
      <c r="K27" s="8">
        <v>4625162460</v>
      </c>
      <c r="L27" s="8">
        <v>94103209</v>
      </c>
      <c r="M27" s="8">
        <v>4145791733</v>
      </c>
      <c r="N27" s="8">
        <v>695084054</v>
      </c>
      <c r="O27" s="8">
        <v>695084054</v>
      </c>
      <c r="P27" s="9">
        <f t="shared" si="0"/>
        <v>0.878482379204238</v>
      </c>
      <c r="Q27" s="9">
        <f t="shared" si="1"/>
        <v>0.14728648538815711</v>
      </c>
      <c r="R27" s="10">
        <f t="shared" si="2"/>
        <v>0.14728648538815711</v>
      </c>
    </row>
    <row r="28" spans="1:18" ht="72" x14ac:dyDescent="0.35">
      <c r="A28" s="5" t="s">
        <v>68</v>
      </c>
      <c r="B28" s="6" t="s">
        <v>9</v>
      </c>
      <c r="C28" s="6" t="s">
        <v>26</v>
      </c>
      <c r="D28" s="6" t="s">
        <v>11</v>
      </c>
      <c r="E28" s="7" t="s">
        <v>36</v>
      </c>
      <c r="F28" s="8">
        <v>0</v>
      </c>
      <c r="G28" s="8">
        <v>21000000000</v>
      </c>
      <c r="H28" s="8">
        <v>0</v>
      </c>
      <c r="I28" s="8">
        <v>21000000000</v>
      </c>
      <c r="J28" s="8">
        <v>0</v>
      </c>
      <c r="K28" s="8">
        <v>21000000000</v>
      </c>
      <c r="L28" s="8">
        <v>0</v>
      </c>
      <c r="M28" s="8">
        <v>21000000000</v>
      </c>
      <c r="N28" s="8">
        <v>0</v>
      </c>
      <c r="O28" s="8">
        <v>0</v>
      </c>
      <c r="P28" s="9">
        <f>+M28/I28</f>
        <v>1</v>
      </c>
      <c r="Q28" s="9">
        <f>+N28/I28</f>
        <v>0</v>
      </c>
      <c r="R28" s="10">
        <f>+O28/I28</f>
        <v>0</v>
      </c>
    </row>
    <row r="29" spans="1:18" ht="108" x14ac:dyDescent="0.35">
      <c r="A29" s="5" t="s">
        <v>38</v>
      </c>
      <c r="B29" s="6" t="s">
        <v>9</v>
      </c>
      <c r="C29" s="6" t="s">
        <v>26</v>
      </c>
      <c r="D29" s="6" t="s">
        <v>11</v>
      </c>
      <c r="E29" s="7" t="s">
        <v>39</v>
      </c>
      <c r="F29" s="8">
        <v>5626864721</v>
      </c>
      <c r="G29" s="8">
        <v>0</v>
      </c>
      <c r="H29" s="8">
        <v>0</v>
      </c>
      <c r="I29" s="8">
        <v>5626864721</v>
      </c>
      <c r="J29" s="8">
        <v>0</v>
      </c>
      <c r="K29" s="8">
        <v>5298397789.9899998</v>
      </c>
      <c r="L29" s="8">
        <v>328466931.00999999</v>
      </c>
      <c r="M29" s="8">
        <v>3857305591.1500001</v>
      </c>
      <c r="N29" s="8">
        <v>772099360</v>
      </c>
      <c r="O29" s="8">
        <v>772099360</v>
      </c>
      <c r="P29" s="9">
        <f t="shared" si="0"/>
        <v>0.68551596357988931</v>
      </c>
      <c r="Q29" s="9">
        <f t="shared" si="1"/>
        <v>0.13721662031760795</v>
      </c>
      <c r="R29" s="10">
        <f t="shared" si="2"/>
        <v>0.13721662031760795</v>
      </c>
    </row>
    <row r="30" spans="1:18" x14ac:dyDescent="0.35">
      <c r="A30" s="11"/>
      <c r="B30" s="12"/>
      <c r="C30" s="12"/>
      <c r="D30" s="12"/>
      <c r="E30" s="13" t="s">
        <v>61</v>
      </c>
      <c r="F30" s="14">
        <f>SUM(F21:F29)</f>
        <v>60905600185</v>
      </c>
      <c r="G30" s="14">
        <f>SUM(G21:G29)</f>
        <v>21000000000</v>
      </c>
      <c r="H30" s="14">
        <f>SUM(H21:H29)</f>
        <v>21000000000</v>
      </c>
      <c r="I30" s="14">
        <f>SUM(I21:I29)</f>
        <v>60905600185</v>
      </c>
      <c r="J30" s="14">
        <f>SUM(J21:J29)</f>
        <v>0</v>
      </c>
      <c r="K30" s="14">
        <f>SUM(K21:K29)</f>
        <v>59231697707.989998</v>
      </c>
      <c r="L30" s="14">
        <f>SUM(L21:L29)</f>
        <v>1673902477.01</v>
      </c>
      <c r="M30" s="14">
        <f>SUM(M21:M29)</f>
        <v>55835913386.150002</v>
      </c>
      <c r="N30" s="14">
        <f>SUM(N21:N29)</f>
        <v>8362230502.3900003</v>
      </c>
      <c r="O30" s="14">
        <f>SUM(O21:O29)</f>
        <v>8362230502.3900003</v>
      </c>
      <c r="P30" s="15">
        <f t="shared" si="0"/>
        <v>0.91676156571069178</v>
      </c>
      <c r="Q30" s="15">
        <f t="shared" si="1"/>
        <v>0.13729822014707727</v>
      </c>
      <c r="R30" s="16">
        <f t="shared" si="2"/>
        <v>0.13729822014707727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>+F20+F30</f>
        <v>79409058538</v>
      </c>
      <c r="G31" s="20">
        <f>+G20+G30</f>
        <v>21000000000</v>
      </c>
      <c r="H31" s="20">
        <f>+H20+H30</f>
        <v>21000000000</v>
      </c>
      <c r="I31" s="20">
        <f>+I20+I30</f>
        <v>79409058538</v>
      </c>
      <c r="J31" s="20">
        <f>+J20+J30</f>
        <v>758000000</v>
      </c>
      <c r="K31" s="20">
        <f>+K20+K30</f>
        <v>76623070385.080002</v>
      </c>
      <c r="L31" s="20">
        <f>+L20+L30</f>
        <v>2027988152.9200001</v>
      </c>
      <c r="M31" s="20">
        <f>+M20+M30</f>
        <v>63943577392.720001</v>
      </c>
      <c r="N31" s="20">
        <f>+N20+N30</f>
        <v>14744006941.16</v>
      </c>
      <c r="O31" s="20">
        <f>+O20+O30</f>
        <v>14744006941.16</v>
      </c>
      <c r="P31" s="21">
        <f t="shared" si="0"/>
        <v>0.80524285981958565</v>
      </c>
      <c r="Q31" s="21">
        <f t="shared" si="1"/>
        <v>0.18567159984782441</v>
      </c>
      <c r="R31" s="22">
        <f t="shared" si="2"/>
        <v>0.18567159984782441</v>
      </c>
    </row>
    <row r="33" spans="1:1" x14ac:dyDescent="0.35">
      <c r="A33" s="2" t="s">
        <v>63</v>
      </c>
    </row>
    <row r="34" spans="1:1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zoomScale="85" zoomScaleNormal="85" workbookViewId="0">
      <selection activeCell="I6" sqref="I6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25.71093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86613835.349999994</v>
      </c>
      <c r="H7" s="8">
        <v>86613835.349999994</v>
      </c>
      <c r="I7" s="23">
        <f>+G7/F7</f>
        <v>0.92210530805804569</v>
      </c>
      <c r="J7" s="23">
        <f>+Reservapresupuestal[[#This Row],[PAGOS]]/Reservapresupuestal[[#This Row],[COMPROMISO]]</f>
        <v>0.92210530805804569</v>
      </c>
    </row>
    <row r="8" spans="1:13" ht="36" x14ac:dyDescent="0.35">
      <c r="A8" s="29"/>
      <c r="B8" s="6"/>
      <c r="C8" s="6"/>
      <c r="D8" s="6"/>
      <c r="E8" s="13" t="s">
        <v>60</v>
      </c>
      <c r="F8" s="14">
        <f>+F7</f>
        <v>93930524.629999995</v>
      </c>
      <c r="G8" s="14">
        <f t="shared" ref="G8:G9" si="0">+G7</f>
        <v>86613835.349999994</v>
      </c>
      <c r="H8" s="14">
        <f t="shared" ref="H8:H9" si="1">+H7</f>
        <v>86613835.349999994</v>
      </c>
      <c r="I8" s="15">
        <f t="shared" ref="I8:I17" si="2">+G8/F8</f>
        <v>0.92210530805804569</v>
      </c>
      <c r="J8" s="15">
        <f>+Reservapresupuestal[[#This Row],[PAGOS]]/Reservapresupuestal[[#This Row],[COMPROMISO]]</f>
        <v>0.92210530805804569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86613835.349999994</v>
      </c>
      <c r="H9" s="14">
        <f t="shared" si="1"/>
        <v>86613835.349999994</v>
      </c>
      <c r="I9" s="24">
        <f t="shared" si="2"/>
        <v>0.92210530805804569</v>
      </c>
      <c r="J9" s="24">
        <f>+Reservapresupuestal[[#This Row],[PAGOS]]/Reservapresupuestal[[#This Row],[COMPROMISO]]</f>
        <v>0.92210530805804569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154032669</v>
      </c>
      <c r="H10" s="8">
        <v>153851783</v>
      </c>
      <c r="I10" s="9">
        <f t="shared" si="2"/>
        <v>0.66491940314708164</v>
      </c>
      <c r="J10" s="9">
        <f>+Reservapresupuestal[[#This Row],[PAGOS]]/Reservapresupuestal[[#This Row],[COMPROMISO]]</f>
        <v>0.66413856482272804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333757022.99000001</v>
      </c>
      <c r="H11" s="8">
        <v>333757022.99000001</v>
      </c>
      <c r="I11" s="23">
        <f t="shared" si="2"/>
        <v>0.5985014363721014</v>
      </c>
      <c r="J11" s="23">
        <f>+Reservapresupuestal[[#This Row],[PAGOS]]/Reservapresupuestal[[#This Row],[COMPROMISO]]</f>
        <v>0.5985014363721014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26447289.989999998</v>
      </c>
      <c r="I12" s="9">
        <f t="shared" si="2"/>
        <v>0.95044503841291272</v>
      </c>
      <c r="J12" s="9">
        <f>+Reservapresupuestal[[#This Row],[PAGOS]]/Reservapresupuestal[[#This Row],[COMPROMISO]]</f>
        <v>0.95044503841291272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863788714</v>
      </c>
      <c r="H13" s="8">
        <v>797965554</v>
      </c>
      <c r="I13" s="23">
        <f t="shared" si="2"/>
        <v>0.88655177804587937</v>
      </c>
      <c r="J13" s="23">
        <f>+Reservapresupuestal[[#This Row],[PAGOS]]/Reservapresupuestal[[#This Row],[COMPROMISO]]</f>
        <v>0.81899400773840769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392676693.01999998</v>
      </c>
      <c r="G14" s="8">
        <v>384790655</v>
      </c>
      <c r="H14" s="8">
        <v>288876655</v>
      </c>
      <c r="I14" s="9">
        <f t="shared" si="2"/>
        <v>0.9799172241180143</v>
      </c>
      <c r="J14" s="9">
        <f>+Reservapresupuestal[[#This Row],[PAGOS]]/Reservapresupuestal[[#This Row],[COMPROMISO]]</f>
        <v>0.73566030308115793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396250894</v>
      </c>
      <c r="H15" s="8">
        <v>396250894</v>
      </c>
      <c r="I15" s="23">
        <f t="shared" si="2"/>
        <v>0.94289345372772881</v>
      </c>
      <c r="J15" s="23">
        <f>+Reservapresupuestal[[#This Row],[PAGOS]]/Reservapresupuestal[[#This Row],[COMPROMISO]]</f>
        <v>0.94289345372772881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2604387526.0700002</v>
      </c>
      <c r="G16" s="14">
        <f t="shared" ref="G16" si="3">SUM(G10:G15)</f>
        <v>2159067244.98</v>
      </c>
      <c r="H16" s="14">
        <f t="shared" ref="H16" si="4">SUM(H10:H15)</f>
        <v>1997149198.98</v>
      </c>
      <c r="I16" s="15">
        <f t="shared" si="2"/>
        <v>0.82901151359683212</v>
      </c>
      <c r="J16" s="15">
        <f>+Reservapresupuestal[[#This Row],[PAGOS]]/Reservapresupuestal[[#This Row],[COMPROMISO]]</f>
        <v>0.76684025667780786</v>
      </c>
    </row>
    <row r="17" spans="1:10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2698318050.7000003</v>
      </c>
      <c r="G17" s="20">
        <f t="shared" ref="G17" si="5">+G9+G16</f>
        <v>2245681080.3299999</v>
      </c>
      <c r="H17" s="20">
        <f t="shared" ref="H17" si="6">+H9+H16</f>
        <v>2083763034.3299999</v>
      </c>
      <c r="I17" s="25">
        <f t="shared" si="2"/>
        <v>0.83225218011176372</v>
      </c>
      <c r="J17" s="25">
        <f>+Reservapresupuestal[[#This Row],[PAGOS]]/Reservapresupuestal[[#This Row],[COMPROMISO]]</f>
        <v>0.7722451524161239</v>
      </c>
    </row>
    <row r="19" spans="1:10" x14ac:dyDescent="0.35">
      <c r="A19" s="2" t="s">
        <v>63</v>
      </c>
    </row>
    <row r="20" spans="1:10" x14ac:dyDescent="0.35">
      <c r="A20" s="2" t="s">
        <v>64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2025-07-15T00:04:54Z</dcterms:modified>
</cp:coreProperties>
</file>