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EA259D0F-2AD0-45AD-973C-2FCBE4DA6BDB}" xr6:coauthVersionLast="47" xr6:coauthVersionMax="47" xr10:uidLastSave="{00000000-0000-0000-0000-000000000000}"/>
  <bookViews>
    <workbookView xWindow="60" yWindow="0" windowWidth="14205" windowHeight="15585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6" l="1"/>
  <c r="K17" i="6"/>
  <c r="L11" i="1" l="1"/>
  <c r="O18" i="1"/>
  <c r="N18" i="1"/>
  <c r="M18" i="1"/>
  <c r="K18" i="1"/>
  <c r="J18" i="1"/>
  <c r="I18" i="1"/>
  <c r="H18" i="1"/>
  <c r="G18" i="1"/>
  <c r="F18" i="1"/>
  <c r="H12" i="1"/>
  <c r="G12" i="1"/>
  <c r="I11" i="1"/>
  <c r="I17" i="1"/>
  <c r="P17" i="1" s="1"/>
  <c r="I12" i="1" l="1"/>
  <c r="Q17" i="1"/>
  <c r="R17" i="1"/>
  <c r="L26" i="1"/>
  <c r="L25" i="1"/>
  <c r="L24" i="1"/>
  <c r="L23" i="1"/>
  <c r="L20" i="1"/>
  <c r="L16" i="1"/>
  <c r="L15" i="1"/>
  <c r="L18" i="1" s="1"/>
  <c r="I33" i="1"/>
  <c r="P33" i="1" s="1"/>
  <c r="I32" i="1"/>
  <c r="Q32" i="1" s="1"/>
  <c r="I31" i="1"/>
  <c r="R31" i="1" s="1"/>
  <c r="I30" i="1"/>
  <c r="R30" i="1" s="1"/>
  <c r="I29" i="1"/>
  <c r="Q29" i="1" s="1"/>
  <c r="I28" i="1"/>
  <c r="Q28" i="1" s="1"/>
  <c r="I27" i="1"/>
  <c r="I26" i="1"/>
  <c r="P26" i="1" s="1"/>
  <c r="I25" i="1"/>
  <c r="Q25" i="1" s="1"/>
  <c r="I24" i="1"/>
  <c r="Q24" i="1" s="1"/>
  <c r="I23" i="1"/>
  <c r="P23" i="1" s="1"/>
  <c r="I20" i="1"/>
  <c r="R20" i="1" s="1"/>
  <c r="I19" i="1"/>
  <c r="I21" i="1" s="1"/>
  <c r="I16" i="1"/>
  <c r="R16" i="1" s="1"/>
  <c r="I15" i="1"/>
  <c r="R15" i="1" s="1"/>
  <c r="I13" i="1"/>
  <c r="P13" i="1" s="1"/>
  <c r="I9" i="1"/>
  <c r="Q9" i="1" s="1"/>
  <c r="I10" i="1"/>
  <c r="Q10" i="1" s="1"/>
  <c r="I8" i="1"/>
  <c r="Q8" i="1" s="1"/>
  <c r="L15" i="6"/>
  <c r="L14" i="6"/>
  <c r="L13" i="6"/>
  <c r="L12" i="6"/>
  <c r="L11" i="6"/>
  <c r="L10" i="6"/>
  <c r="L7" i="6"/>
  <c r="K15" i="6"/>
  <c r="K14" i="6"/>
  <c r="K13" i="6"/>
  <c r="K12" i="6"/>
  <c r="G16" i="6"/>
  <c r="H15" i="6"/>
  <c r="H14" i="6"/>
  <c r="H13" i="6"/>
  <c r="H12" i="6"/>
  <c r="H11" i="6"/>
  <c r="H10" i="6"/>
  <c r="H7" i="6"/>
  <c r="G8" i="6"/>
  <c r="H8" i="6" s="1"/>
  <c r="I8" i="6"/>
  <c r="I9" i="6" s="1"/>
  <c r="J9" i="6"/>
  <c r="P28" i="1"/>
  <c r="P30" i="1"/>
  <c r="O34" i="1"/>
  <c r="N34" i="1"/>
  <c r="M34" i="1"/>
  <c r="K34" i="1"/>
  <c r="J34" i="1"/>
  <c r="H34" i="1"/>
  <c r="G34" i="1"/>
  <c r="F34" i="1"/>
  <c r="O21" i="1"/>
  <c r="N21" i="1"/>
  <c r="M21" i="1"/>
  <c r="K21" i="1"/>
  <c r="J21" i="1"/>
  <c r="H21" i="1"/>
  <c r="G21" i="1"/>
  <c r="F21" i="1"/>
  <c r="O14" i="1"/>
  <c r="N14" i="1"/>
  <c r="M14" i="1"/>
  <c r="K14" i="1"/>
  <c r="J14" i="1"/>
  <c r="H14" i="1"/>
  <c r="G14" i="1"/>
  <c r="F14" i="1"/>
  <c r="O12" i="1"/>
  <c r="N12" i="1"/>
  <c r="M12" i="1"/>
  <c r="K12" i="1"/>
  <c r="J12" i="1"/>
  <c r="F12" i="1"/>
  <c r="J16" i="6"/>
  <c r="I16" i="6"/>
  <c r="F16" i="6"/>
  <c r="F8" i="6"/>
  <c r="F9" i="6" s="1"/>
  <c r="K7" i="6" l="1"/>
  <c r="K10" i="6"/>
  <c r="K11" i="6"/>
  <c r="L27" i="1"/>
  <c r="L29" i="1"/>
  <c r="R29" i="1"/>
  <c r="Q30" i="1"/>
  <c r="L13" i="1"/>
  <c r="L14" i="1" s="1"/>
  <c r="L8" i="1"/>
  <c r="L9" i="1"/>
  <c r="L30" i="1"/>
  <c r="L19" i="1"/>
  <c r="L21" i="1" s="1"/>
  <c r="R18" i="1"/>
  <c r="Q31" i="1"/>
  <c r="Q23" i="1"/>
  <c r="L31" i="1"/>
  <c r="L28" i="1"/>
  <c r="P20" i="1"/>
  <c r="P32" i="1"/>
  <c r="L32" i="1"/>
  <c r="R33" i="1"/>
  <c r="Q33" i="1"/>
  <c r="P19" i="1"/>
  <c r="R32" i="1"/>
  <c r="L33" i="1"/>
  <c r="L10" i="1"/>
  <c r="L8" i="6"/>
  <c r="R8" i="1"/>
  <c r="Q20" i="1"/>
  <c r="P12" i="1"/>
  <c r="R13" i="1"/>
  <c r="R9" i="1"/>
  <c r="P10" i="1"/>
  <c r="P8" i="1"/>
  <c r="P16" i="1"/>
  <c r="Q19" i="1"/>
  <c r="Q16" i="1"/>
  <c r="Q13" i="1"/>
  <c r="I14" i="1"/>
  <c r="Q14" i="1" s="1"/>
  <c r="R24" i="1"/>
  <c r="R23" i="1"/>
  <c r="R19" i="1"/>
  <c r="P31" i="1"/>
  <c r="R10" i="1"/>
  <c r="P9" i="1"/>
  <c r="P15" i="1"/>
  <c r="Q15" i="1"/>
  <c r="R28" i="1"/>
  <c r="R25" i="1"/>
  <c r="P29" i="1"/>
  <c r="P25" i="1"/>
  <c r="P24" i="1"/>
  <c r="R26" i="1"/>
  <c r="Q26" i="1"/>
  <c r="I34" i="1"/>
  <c r="P34" i="1" s="1"/>
  <c r="K8" i="6"/>
  <c r="H16" i="6"/>
  <c r="G9" i="6"/>
  <c r="H9" i="6" s="1"/>
  <c r="P21" i="1"/>
  <c r="F17" i="6"/>
  <c r="F22" i="1"/>
  <c r="F35" i="1" s="1"/>
  <c r="Q21" i="1"/>
  <c r="R21" i="1"/>
  <c r="G22" i="1"/>
  <c r="G35" i="1" s="1"/>
  <c r="J22" i="1"/>
  <c r="J35" i="1" s="1"/>
  <c r="K22" i="1"/>
  <c r="K35" i="1" s="1"/>
  <c r="N22" i="1"/>
  <c r="O22" i="1"/>
  <c r="H22" i="1"/>
  <c r="H35" i="1" s="1"/>
  <c r="P18" i="1"/>
  <c r="M22" i="1"/>
  <c r="J17" i="6"/>
  <c r="I17" i="6"/>
  <c r="L9" i="6" l="1"/>
  <c r="L16" i="6"/>
  <c r="K16" i="6"/>
  <c r="G17" i="6"/>
  <c r="H17" i="6" s="1"/>
  <c r="K9" i="6"/>
  <c r="R34" i="1"/>
  <c r="Q34" i="1"/>
  <c r="Q18" i="1"/>
  <c r="L12" i="1"/>
  <c r="L22" i="1" s="1"/>
  <c r="L34" i="1"/>
  <c r="P14" i="1"/>
  <c r="R12" i="1"/>
  <c r="Q12" i="1"/>
  <c r="I22" i="1"/>
  <c r="I35" i="1" s="1"/>
  <c r="R14" i="1"/>
  <c r="Q22" i="1"/>
  <c r="O35" i="1"/>
  <c r="R35" i="1" s="1"/>
  <c r="N35" i="1"/>
  <c r="Q35" i="1" s="1"/>
  <c r="P22" i="1"/>
  <c r="M35" i="1"/>
  <c r="P35" i="1" s="1"/>
  <c r="L35" i="1" l="1"/>
  <c r="R22" i="1"/>
</calcChain>
</file>

<file path=xl/sharedStrings.xml><?xml version="1.0" encoding="utf-8"?>
<sst xmlns="http://schemas.openxmlformats.org/spreadsheetml/2006/main" count="193" uniqueCount="77">
  <si>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</si>
  <si>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</si>
  <si>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</si>
  <si>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</si>
  <si>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</si>
  <si>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</si>
  <si>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</si>
  <si>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</si>
  <si>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</si>
  <si>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</si>
  <si>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</si>
  <si>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</si>
  <si>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</si>
  <si>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</si>
  <si>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</si>
  <si>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</si>
  <si>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</si>
  <si>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</si>
  <si>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</si>
  <si>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</si>
  <si>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</si>
  <si>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</si>
  <si>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</si>
  <si>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</si>
  <si>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</si>
  <si>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</si>
  <si>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</si>
  <si>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</si>
  <si>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</si>
  <si>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</si>
  <si>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</si>
  <si>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</si>
  <si>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</si>
  <si>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</si>
  <si>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</si>
  <si>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</si>
  <si>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</si>
  <si>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</si>
  <si>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</si>
  <si>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</si>
  <si>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</si>
  <si>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</si>
  <si>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</si>
  <si>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</si>
  <si>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</si>
  <si>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</si>
  <si>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</si>
  <si>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</si>
  <si>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</si>
  <si>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</si>
  <si>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</si>
  <si>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</si>
  <si>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</si>
  <si>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</si>
  <si>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</si>
  <si>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</si>
  <si>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</si>
  <si>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</si>
  <si>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</si>
  <si>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</si>
  <si>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</si>
  <si>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</si>
  <si>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</si>
  <si>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</si>
  <si>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</si>
  <si>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</si>
  <si>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</si>
  <si>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</si>
  <si>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</si>
  <si>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</si>
  <si>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15</t>
  </si>
  <si>
    <t>25</t>
  </si>
  <si>
    <t>EJECUCION PRESUPUESTO DE GASTOS A 31 DE DICIEMBRE DE 2025</t>
  </si>
  <si>
    <t>EJECUCION RESERVA PRESUPUESTAL A 31 DE DICIEMBRE DE 2025</t>
  </si>
  <si>
    <t>A-03-10</t>
  </si>
  <si>
    <t>SENTENCIAS Y CONCILIACIONES</t>
  </si>
  <si>
    <t>A-01-02-03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</si>
</sst>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6" totalsRowCount="1" headerRowDxfId="54" dataDxfId="53">
  <autoFilter ref="A7:R35" xr:uid="{667623FA-346B-4818-AF0E-991E20024AA5}"/>
  <tableColumns count="18">
    <tableColumn id="1" xr3:uid="{0F918B8E-976B-4CC0-849A-1D762193C2A8}" name="RUBRO" dataDxfId="52" totalsRowDxfId="51"/>
    <tableColumn id="2" xr3:uid="{68874222-ADB0-4016-BDEA-FDDE0CFDA84A}" name="FUENTE" dataDxfId="50" totalsRowDxfId="49"/>
    <tableColumn id="3" xr3:uid="{2A598904-DB77-4FB4-BC99-3EF40481B0D5}" name="RECURSO" dataDxfId="48" totalsRowDxfId="47"/>
    <tableColumn id="4" xr3:uid="{5230E8F2-F049-4A1F-816B-6C8129BDE1EB}" name="SITUACION DE FONDOS" dataDxfId="46" totalsRowDxfId="45"/>
    <tableColumn id="5" xr3:uid="{16543DA8-A39D-4F00-8C97-E175697844D9}" name="DESCRIPCION" dataDxfId="44" totalsRowDxfId="43"/>
    <tableColumn id="6" xr3:uid="{402CE5DF-FC58-4E29-88FF-583C73627E05}" name="APROPIACIÓN INICIAL" dataDxfId="42" totalsRowDxfId="41"/>
    <tableColumn id="7" xr3:uid="{E17836AC-39CF-47B0-8702-738CD993EF2F}" name="APROPIACIÓN ADICIONADA" dataDxfId="40" totalsRowDxfId="39"/>
    <tableColumn id="8" xr3:uid="{4914ED43-5856-420F-AF37-31CB60AA36B0}" name="APROPIACIÓN REDUCIDA" dataDxfId="38" totalsRowDxfId="37"/>
    <tableColumn id="9" xr3:uid="{ABDB4CC4-E5BD-49FF-8688-F96FB3A285E2}" name="APROPIACIÓN VIGENTE" dataDxfId="36" totalsRowDxfId="35"/>
    <tableColumn id="10" xr3:uid="{0F5780C0-4693-47C9-A1B4-C1F1968C01F1}" name="APROPIACION BLOQUEADA" dataDxfId="34" totalsRowDxfId="33"/>
    <tableColumn id="11" xr3:uid="{EE08F361-ABF9-42A5-9280-60EE308D9952}" name="CERTIFICADO DE DISPONIBILIDAD PRESUPUESTAL" dataDxfId="32" totalsRowDxfId="31"/>
    <tableColumn id="12" xr3:uid="{6C7C0EE0-ECD1-411B-A436-65475348FB1E}" name="APROPIACION DISPONIBLE" dataDxfId="30" totalsRowDxfId="29"/>
    <tableColumn id="13" xr3:uid="{6D919175-647D-47F5-9A65-10B16CAE6BAA}" name="COMPROMISO" dataDxfId="28" totalsRowDxfId="27"/>
    <tableColumn id="14" xr3:uid="{2A9246F9-E26E-4D3F-88E0-DBE81B8A728B}" name="OBLIGACION" dataDxfId="26" totalsRowDxfId="25"/>
    <tableColumn id="15" xr3:uid="{021F20B4-EC50-4F49-8685-975270AD1BB4}" name="PAGOS" dataDxfId="24" totalsRowDxfId="23"/>
    <tableColumn id="16" xr3:uid="{098DF0F3-0440-429E-A75B-D0BA19B83757}" name="% Compromisos" dataDxfId="22" totalsRowDxfId="21">
      <calculatedColumnFormula>+M8/I8</calculatedColumnFormula>
    </tableColumn>
    <tableColumn id="17" xr3:uid="{0A65F332-2109-4193-9A1A-007B1EEEF6CC}" name="% Obligaciones" dataDxfId="20" totalsRowDxfId="19">
      <calculatedColumnFormula>+N8/I8</calculatedColumnFormula>
    </tableColumn>
    <tableColumn id="18" xr3:uid="{61581416-4C24-430C-9E1A-83201B97EECB}" name="% Pagos" dataDxfId="18" totalsRow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17" totalsRowShown="0" headerRowDxfId="16" dataDxfId="14" headerRowBorderDxfId="15" tableBorderDxfId="13" totalsRowBorderDxfId="12">
  <autoFilter ref="A6:L17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+Reservapresupuestal[[#This Row],[VALOR CONSTITUIDO]]-Reservapresupuestal[[#This Row],[VALOR REDUCCIÓN RESERVA PRESUPUESTAL]]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showGridLines="0" topLeftCell="A28" zoomScale="85" zoomScaleNormal="85" workbookViewId="0">
      <selection activeCell="N35" sqref="N35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2"/>
      <c r="T1" s="2"/>
      <c r="U1" s="2"/>
      <c r="V1" s="2"/>
      <c r="W1" s="2"/>
      <c r="X1" s="2"/>
      <c r="Y1" s="2"/>
    </row>
    <row r="2" spans="1:25" x14ac:dyDescent="0.35">
      <c r="A2" s="38" t="s">
        <v>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2"/>
      <c r="T2" s="2"/>
      <c r="U2" s="2"/>
      <c r="V2" s="2"/>
      <c r="W2" s="2"/>
      <c r="X2" s="2"/>
      <c r="Y2" s="2"/>
    </row>
    <row r="3" spans="1:25" x14ac:dyDescent="0.35">
      <c r="A3" s="39" t="s">
        <v>50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4"/>
      <c r="T3" s="4"/>
      <c r="U3" s="4"/>
      <c r="V3" s="4"/>
      <c r="W3" s="4"/>
      <c r="X3" s="4"/>
      <c r="Y3" s="4"/>
    </row>
    <row r="4" spans="1:25" x14ac:dyDescent="0.35">
      <c r="A4" s="39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98000000</v>
      </c>
      <c r="I8" s="8">
        <f>+Vigencia[[#This Row],[APROPIACIÓN INICIAL]]+Vigencia[[#This Row],[APROPIACIÓN ADICIONADA]]-Vigencia[[#This Row],[APROPIACIÓN REDUCIDA]]</f>
        <v>9494000000</v>
      </c>
      <c r="J8" s="8">
        <v>0</v>
      </c>
      <c r="K8" s="8">
        <v>9315972541</v>
      </c>
      <c r="L8" s="8">
        <f>+Vigencia[[#This Row],[APROPIACIÓN VIGENTE]]-Vigencia[[#This Row],[APROPIACION BLOQUEADA]]-Vigencia[[#This Row],[CERTIFICADO DE DISPONIBILIDAD PRESUPUESTAL]]</f>
        <v>178027459</v>
      </c>
      <c r="M8" s="8">
        <v>9315972541</v>
      </c>
      <c r="N8" s="8">
        <v>9315972541</v>
      </c>
      <c r="O8" s="8">
        <v>9315972541</v>
      </c>
      <c r="P8" s="9">
        <f t="shared" ref="P8:P35" si="0">+M8/I8</f>
        <v>0.98124842437328841</v>
      </c>
      <c r="Q8" s="9">
        <f t="shared" ref="Q8:Q35" si="1">+N8/I8</f>
        <v>0.98124842437328841</v>
      </c>
      <c r="R8" s="10">
        <f t="shared" ref="R8:R35" si="2">+O8/I8</f>
        <v>0.98124842437328841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78000000</v>
      </c>
      <c r="H9" s="8">
        <v>0</v>
      </c>
      <c r="I9" s="8">
        <f>+Vigencia[[#This Row],[APROPIACIÓN INICIAL]]+Vigencia[[#This Row],[APROPIACIÓN ADICIONADA]]-Vigencia[[#This Row],[APROPIACIÓN REDUCIDA]]</f>
        <v>3458000000</v>
      </c>
      <c r="J9" s="8">
        <v>0</v>
      </c>
      <c r="K9" s="8">
        <v>3384661545</v>
      </c>
      <c r="L9" s="8">
        <f>+Vigencia[[#This Row],[APROPIACIÓN VIGENTE]]-Vigencia[[#This Row],[APROPIACION BLOQUEADA]]-Vigencia[[#This Row],[CERTIFICADO DE DISPONIBILIDAD PRESUPUESTAL]]</f>
        <v>73338455</v>
      </c>
      <c r="M9" s="8">
        <v>3384661545</v>
      </c>
      <c r="N9" s="8">
        <v>3384661545</v>
      </c>
      <c r="O9" s="8">
        <v>3384661545</v>
      </c>
      <c r="P9" s="9">
        <f t="shared" si="0"/>
        <v>0.9787916555812608</v>
      </c>
      <c r="Q9" s="9">
        <f t="shared" si="1"/>
        <v>0.9787916555812608</v>
      </c>
      <c r="R9" s="10">
        <f t="shared" si="2"/>
        <v>0.9787916555812608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358000000</v>
      </c>
      <c r="H10" s="8">
        <v>0</v>
      </c>
      <c r="I10" s="8">
        <f>+Vigencia[[#This Row],[APROPIACIÓN INICIAL]]+Vigencia[[#This Row],[APROPIACIÓN ADICIONADA]]-Vigencia[[#This Row],[APROPIACIÓN REDUCIDA]]</f>
        <v>1514000000</v>
      </c>
      <c r="J10" s="8">
        <v>0</v>
      </c>
      <c r="K10" s="8">
        <v>1458775813</v>
      </c>
      <c r="L10" s="8">
        <f>+Vigencia[[#This Row],[APROPIACIÓN VIGENTE]]-Vigencia[[#This Row],[APROPIACION BLOQUEADA]]-Vigencia[[#This Row],[CERTIFICADO DE DISPONIBILIDAD PRESUPUESTAL]]</f>
        <v>55224187</v>
      </c>
      <c r="M10" s="8">
        <v>1458775813</v>
      </c>
      <c r="N10" s="8">
        <v>1458775813</v>
      </c>
      <c r="O10" s="8">
        <v>1458775813</v>
      </c>
      <c r="P10" s="9">
        <f t="shared" si="0"/>
        <v>0.96352431505944514</v>
      </c>
      <c r="Q10" s="9">
        <f t="shared" si="1"/>
        <v>0.96352431505944514</v>
      </c>
      <c r="R10" s="10">
        <f t="shared" si="2"/>
        <v>0.96352431505944514</v>
      </c>
    </row>
    <row r="11" spans="1:25" ht="54" x14ac:dyDescent="0.35">
      <c r="A11" s="5" t="s">
        <v>76</v>
      </c>
      <c r="B11" s="6" t="s">
        <v>9</v>
      </c>
      <c r="C11" s="6" t="s">
        <v>10</v>
      </c>
      <c r="D11" s="6" t="s">
        <v>11</v>
      </c>
      <c r="E11" s="7" t="s">
        <v>16</v>
      </c>
      <c r="F11" s="8">
        <v>0</v>
      </c>
      <c r="G11" s="8">
        <v>98000000</v>
      </c>
      <c r="H11" s="8">
        <v>98000000</v>
      </c>
      <c r="I11" s="8">
        <f>+Vigencia[[#This Row],[APROPIACIÓN INICIAL]]+Vigencia[[#This Row],[APROPIACIÓN ADICIONADA]]-Vigencia[[#This Row],[APROPIACIÓN REDUCIDA]]</f>
        <v>0</v>
      </c>
      <c r="J11" s="8">
        <v>0</v>
      </c>
      <c r="K11" s="8">
        <v>0</v>
      </c>
      <c r="L11" s="8">
        <f>+Vigencia[[#This Row],[APROPIACIÓN VIGENTE]]-Vigencia[[#This Row],[APROPIACION BLOQUEADA]]-Vigencia[[#This Row],[CERTIFICADO DE DISPONIBILIDAD PRESUPUESTAL]]</f>
        <v>0</v>
      </c>
      <c r="M11" s="8">
        <v>0</v>
      </c>
      <c r="N11" s="8">
        <v>0</v>
      </c>
      <c r="O11" s="8">
        <v>0</v>
      </c>
      <c r="P11" s="9">
        <v>0</v>
      </c>
      <c r="Q11" s="9">
        <v>0</v>
      </c>
      <c r="R11" s="10">
        <v>0</v>
      </c>
    </row>
    <row r="12" spans="1:25" ht="36" x14ac:dyDescent="0.35">
      <c r="A12" s="11"/>
      <c r="B12" s="12"/>
      <c r="C12" s="12"/>
      <c r="D12" s="12"/>
      <c r="E12" s="13" t="s">
        <v>48</v>
      </c>
      <c r="F12" s="14">
        <f>SUM(F8:F10)</f>
        <v>14128000000</v>
      </c>
      <c r="G12" s="14">
        <f>SUM(G8:G11)</f>
        <v>534000000</v>
      </c>
      <c r="H12" s="14">
        <f>SUM(H8:H11)</f>
        <v>196000000</v>
      </c>
      <c r="I12" s="14">
        <f>SUM(I8:I11)</f>
        <v>14466000000</v>
      </c>
      <c r="J12" s="14">
        <f t="shared" ref="J12" si="3">SUM(J8:J10)</f>
        <v>0</v>
      </c>
      <c r="K12" s="14">
        <f t="shared" ref="K12" si="4">SUM(K8:K10)</f>
        <v>14159409899</v>
      </c>
      <c r="L12" s="14">
        <f t="shared" ref="L12" si="5">SUM(L8:L10)</f>
        <v>306590101</v>
      </c>
      <c r="M12" s="14">
        <f t="shared" ref="M12" si="6">SUM(M8:M10)</f>
        <v>14159409899</v>
      </c>
      <c r="N12" s="14">
        <f t="shared" ref="N12" si="7">SUM(N8:N10)</f>
        <v>14159409899</v>
      </c>
      <c r="O12" s="14">
        <f t="shared" ref="O12" si="8">SUM(O8:O10)</f>
        <v>14159409899</v>
      </c>
      <c r="P12" s="15">
        <f t="shared" si="0"/>
        <v>0.97880615920088487</v>
      </c>
      <c r="Q12" s="15">
        <f t="shared" si="1"/>
        <v>0.97880615920088487</v>
      </c>
      <c r="R12" s="16">
        <f t="shared" si="2"/>
        <v>0.97880615920088487</v>
      </c>
    </row>
    <row r="13" spans="1:25" ht="36" x14ac:dyDescent="0.35">
      <c r="A13" s="5" t="s">
        <v>17</v>
      </c>
      <c r="B13" s="6" t="s">
        <v>9</v>
      </c>
      <c r="C13" s="6" t="s">
        <v>10</v>
      </c>
      <c r="D13" s="6" t="s">
        <v>11</v>
      </c>
      <c r="E13" s="7" t="s">
        <v>18</v>
      </c>
      <c r="F13" s="8">
        <v>3358515000</v>
      </c>
      <c r="G13" s="8">
        <v>0</v>
      </c>
      <c r="H13" s="8">
        <v>20393985</v>
      </c>
      <c r="I13" s="8">
        <f>+Vigencia[[#This Row],[APROPIACIÓN INICIAL]]+Vigencia[[#This Row],[APROPIACIÓN ADICIONADA]]-Vigencia[[#This Row],[APROPIACIÓN REDUCIDA]]</f>
        <v>3338121015</v>
      </c>
      <c r="J13" s="8">
        <v>0</v>
      </c>
      <c r="K13" s="8">
        <v>3285170372.9200001</v>
      </c>
      <c r="L13" s="8">
        <f>+Vigencia[[#This Row],[APROPIACIÓN VIGENTE]]-Vigencia[[#This Row],[APROPIACION BLOQUEADA]]-Vigencia[[#This Row],[CERTIFICADO DE DISPONIBILIDAD PRESUPUESTAL]]</f>
        <v>52950642.079999924</v>
      </c>
      <c r="M13" s="8">
        <v>3285170372.9200001</v>
      </c>
      <c r="N13" s="8">
        <v>3111565253.1199999</v>
      </c>
      <c r="O13" s="8">
        <v>3111565253.1199999</v>
      </c>
      <c r="P13" s="9">
        <f t="shared" si="0"/>
        <v>0.98413759062596484</v>
      </c>
      <c r="Q13" s="9">
        <f t="shared" si="1"/>
        <v>0.93213075234182297</v>
      </c>
      <c r="R13" s="10">
        <f t="shared" si="2"/>
        <v>0.93213075234182297</v>
      </c>
    </row>
    <row r="14" spans="1:25" ht="36" x14ac:dyDescent="0.35">
      <c r="A14" s="11"/>
      <c r="B14" s="12"/>
      <c r="C14" s="12"/>
      <c r="D14" s="12"/>
      <c r="E14" s="13" t="s">
        <v>60</v>
      </c>
      <c r="F14" s="14">
        <f>+F13</f>
        <v>3358515000</v>
      </c>
      <c r="G14" s="14">
        <f t="shared" ref="G14" si="9">+G13</f>
        <v>0</v>
      </c>
      <c r="H14" s="14">
        <f t="shared" ref="H14" si="10">+H13</f>
        <v>20393985</v>
      </c>
      <c r="I14" s="14">
        <f t="shared" ref="I14" si="11">+I13</f>
        <v>3338121015</v>
      </c>
      <c r="J14" s="14">
        <f t="shared" ref="J14" si="12">+J13</f>
        <v>0</v>
      </c>
      <c r="K14" s="14">
        <f t="shared" ref="K14" si="13">+K13</f>
        <v>3285170372.9200001</v>
      </c>
      <c r="L14" s="14">
        <f t="shared" ref="L14" si="14">+L13</f>
        <v>52950642.079999924</v>
      </c>
      <c r="M14" s="14">
        <f t="shared" ref="M14" si="15">+M13</f>
        <v>3285170372.9200001</v>
      </c>
      <c r="N14" s="14">
        <f t="shared" ref="N14" si="16">+N13</f>
        <v>3111565253.1199999</v>
      </c>
      <c r="O14" s="14">
        <f t="shared" ref="O14" si="17">+O13</f>
        <v>3111565253.1199999</v>
      </c>
      <c r="P14" s="15">
        <f t="shared" si="0"/>
        <v>0.98413759062596484</v>
      </c>
      <c r="Q14" s="15">
        <f t="shared" si="1"/>
        <v>0.93213075234182297</v>
      </c>
      <c r="R14" s="16">
        <f t="shared" si="2"/>
        <v>0.93213075234182297</v>
      </c>
    </row>
    <row r="15" spans="1:25" ht="54" x14ac:dyDescent="0.35">
      <c r="A15" s="5" t="s">
        <v>19</v>
      </c>
      <c r="B15" s="6" t="s">
        <v>9</v>
      </c>
      <c r="C15" s="6" t="s">
        <v>10</v>
      </c>
      <c r="D15" s="6" t="s">
        <v>11</v>
      </c>
      <c r="E15" s="7" t="s">
        <v>20</v>
      </c>
      <c r="F15" s="8">
        <v>758000000</v>
      </c>
      <c r="G15" s="8">
        <v>0</v>
      </c>
      <c r="H15" s="8">
        <v>264819312</v>
      </c>
      <c r="I15" s="8">
        <f>+Vigencia[[#This Row],[APROPIACIÓN INICIAL]]+Vigencia[[#This Row],[APROPIACIÓN ADICIONADA]]-Vigencia[[#This Row],[APROPIACIÓN REDUCIDA]]</f>
        <v>493180688</v>
      </c>
      <c r="J15" s="8">
        <v>493180688</v>
      </c>
      <c r="K15" s="8">
        <v>0</v>
      </c>
      <c r="L15" s="8">
        <f>+Vigencia[[#This Row],[APROPIACIÓN VIGENTE]]-Vigencia[[#This Row],[APROPIACION BLOQUEADA]]-Vigencia[[#This Row],[CERTIFICADO DE DISPONIBILIDAD PRESUPUESTAL]]</f>
        <v>0</v>
      </c>
      <c r="M15" s="8">
        <v>0</v>
      </c>
      <c r="N15" s="8">
        <v>0</v>
      </c>
      <c r="O15" s="8">
        <v>0</v>
      </c>
      <c r="P15" s="9">
        <f t="shared" si="0"/>
        <v>0</v>
      </c>
      <c r="Q15" s="9">
        <f t="shared" si="1"/>
        <v>0</v>
      </c>
      <c r="R15" s="10">
        <f t="shared" si="2"/>
        <v>0</v>
      </c>
    </row>
    <row r="16" spans="1:25" ht="90" x14ac:dyDescent="0.35">
      <c r="A16" s="5" t="s">
        <v>21</v>
      </c>
      <c r="B16" s="6" t="s">
        <v>9</v>
      </c>
      <c r="C16" s="6" t="s">
        <v>10</v>
      </c>
      <c r="D16" s="6" t="s">
        <v>11</v>
      </c>
      <c r="E16" s="7" t="s">
        <v>22</v>
      </c>
      <c r="F16" s="8">
        <v>86000000</v>
      </c>
      <c r="G16" s="8">
        <v>0</v>
      </c>
      <c r="H16" s="8">
        <v>0</v>
      </c>
      <c r="I16" s="8">
        <f>+Vigencia[[#This Row],[APROPIACIÓN INICIAL]]+Vigencia[[#This Row],[APROPIACIÓN ADICIONADA]]-Vigencia[[#This Row],[APROPIACIÓN REDUCIDA]]</f>
        <v>86000000</v>
      </c>
      <c r="J16" s="8">
        <v>0</v>
      </c>
      <c r="K16" s="8">
        <v>10193113</v>
      </c>
      <c r="L16" s="8">
        <f>+Vigencia[[#This Row],[APROPIACIÓN VIGENTE]]-Vigencia[[#This Row],[APROPIACION BLOQUEADA]]-Vigencia[[#This Row],[CERTIFICADO DE DISPONIBILIDAD PRESUPUESTAL]]</f>
        <v>75806887</v>
      </c>
      <c r="M16" s="8">
        <v>10193113</v>
      </c>
      <c r="N16" s="8">
        <v>10193113</v>
      </c>
      <c r="O16" s="8">
        <v>10193113</v>
      </c>
      <c r="P16" s="9">
        <f t="shared" si="0"/>
        <v>0.11852456976744186</v>
      </c>
      <c r="Q16" s="9">
        <f t="shared" si="1"/>
        <v>0.11852456976744186</v>
      </c>
      <c r="R16" s="10">
        <f t="shared" si="2"/>
        <v>0.11852456976744186</v>
      </c>
    </row>
    <row r="17" spans="1:18" ht="36" x14ac:dyDescent="0.35">
      <c r="A17" s="5" t="s">
        <v>74</v>
      </c>
      <c r="B17" s="6" t="s">
        <v>9</v>
      </c>
      <c r="C17" s="6" t="s">
        <v>10</v>
      </c>
      <c r="D17" s="6" t="s">
        <v>11</v>
      </c>
      <c r="E17" s="7" t="s">
        <v>75</v>
      </c>
      <c r="F17" s="8">
        <v>0</v>
      </c>
      <c r="G17" s="8">
        <v>264819312</v>
      </c>
      <c r="H17" s="8">
        <v>0</v>
      </c>
      <c r="I17" s="8">
        <f>+Vigencia[[#This Row],[APROPIACIÓN INICIAL]]+Vigencia[[#This Row],[APROPIACIÓN ADICIONADA]]-Vigencia[[#This Row],[APROPIACIÓN REDUCIDA]]</f>
        <v>264819312</v>
      </c>
      <c r="J17" s="8"/>
      <c r="K17" s="8">
        <v>264819311</v>
      </c>
      <c r="L17" s="8">
        <v>1</v>
      </c>
      <c r="M17" s="8">
        <v>264819311</v>
      </c>
      <c r="N17" s="8">
        <v>0</v>
      </c>
      <c r="O17" s="8">
        <v>0</v>
      </c>
      <c r="P17" s="9">
        <f>+M17/I17</f>
        <v>0.99999999622384039</v>
      </c>
      <c r="Q17" s="9">
        <f>+N17/I17</f>
        <v>0</v>
      </c>
      <c r="R17" s="10">
        <f>+O17/I17</f>
        <v>0</v>
      </c>
    </row>
    <row r="18" spans="1:18" ht="54" x14ac:dyDescent="0.35">
      <c r="A18" s="11"/>
      <c r="B18" s="12"/>
      <c r="C18" s="12"/>
      <c r="D18" s="12"/>
      <c r="E18" s="13" t="s">
        <v>47</v>
      </c>
      <c r="F18" s="14">
        <f>SUM(F15:F17)</f>
        <v>844000000</v>
      </c>
      <c r="G18" s="14">
        <f t="shared" ref="G18:O18" si="18">SUM(G15:G17)</f>
        <v>264819312</v>
      </c>
      <c r="H18" s="14">
        <f t="shared" si="18"/>
        <v>264819312</v>
      </c>
      <c r="I18" s="14">
        <f t="shared" si="18"/>
        <v>844000000</v>
      </c>
      <c r="J18" s="14">
        <f t="shared" si="18"/>
        <v>493180688</v>
      </c>
      <c r="K18" s="14">
        <f t="shared" si="18"/>
        <v>275012424</v>
      </c>
      <c r="L18" s="14">
        <f t="shared" si="18"/>
        <v>75806888</v>
      </c>
      <c r="M18" s="14">
        <f t="shared" si="18"/>
        <v>275012424</v>
      </c>
      <c r="N18" s="14">
        <f t="shared" si="18"/>
        <v>10193113</v>
      </c>
      <c r="O18" s="14">
        <f t="shared" si="18"/>
        <v>10193113</v>
      </c>
      <c r="P18" s="15">
        <f t="shared" si="0"/>
        <v>0.32584410426540283</v>
      </c>
      <c r="Q18" s="15">
        <f t="shared" si="1"/>
        <v>1.2077148104265403E-2</v>
      </c>
      <c r="R18" s="16">
        <f t="shared" si="2"/>
        <v>1.2077148104265403E-2</v>
      </c>
    </row>
    <row r="19" spans="1:18" x14ac:dyDescent="0.35">
      <c r="A19" s="5" t="s">
        <v>23</v>
      </c>
      <c r="B19" s="6" t="s">
        <v>9</v>
      </c>
      <c r="C19" s="6" t="s">
        <v>10</v>
      </c>
      <c r="D19" s="6" t="s">
        <v>11</v>
      </c>
      <c r="E19" s="7" t="s">
        <v>24</v>
      </c>
      <c r="F19" s="8">
        <v>1032300</v>
      </c>
      <c r="G19" s="8">
        <v>0</v>
      </c>
      <c r="H19" s="8">
        <v>0</v>
      </c>
      <c r="I19" s="8">
        <f>+Vigencia[[#This Row],[APROPIACIÓN INICIAL]]+Vigencia[[#This Row],[APROPIACIÓN ADICIONADA]]-Vigencia[[#This Row],[APROPIACIÓN REDUCIDA]]</f>
        <v>1032300</v>
      </c>
      <c r="J19" s="8">
        <v>0</v>
      </c>
      <c r="K19" s="8">
        <v>285000</v>
      </c>
      <c r="L19" s="8">
        <f>+Vigencia[[#This Row],[APROPIACIÓN VIGENTE]]-Vigencia[[#This Row],[APROPIACION BLOQUEADA]]-Vigencia[[#This Row],[CERTIFICADO DE DISPONIBILIDAD PRESUPUESTAL]]</f>
        <v>747300</v>
      </c>
      <c r="M19" s="8">
        <v>285000</v>
      </c>
      <c r="N19" s="8">
        <v>285000</v>
      </c>
      <c r="O19" s="8">
        <v>285000</v>
      </c>
      <c r="P19" s="9">
        <f t="shared" si="0"/>
        <v>0.27608253414705025</v>
      </c>
      <c r="Q19" s="9">
        <f t="shared" si="1"/>
        <v>0.27608253414705025</v>
      </c>
      <c r="R19" s="10">
        <f t="shared" si="2"/>
        <v>0.27608253414705025</v>
      </c>
    </row>
    <row r="20" spans="1:18" ht="36" x14ac:dyDescent="0.35">
      <c r="A20" s="5" t="s">
        <v>25</v>
      </c>
      <c r="B20" s="6" t="s">
        <v>9</v>
      </c>
      <c r="C20" s="6" t="s">
        <v>26</v>
      </c>
      <c r="D20" s="6" t="s">
        <v>27</v>
      </c>
      <c r="E20" s="7" t="s">
        <v>28</v>
      </c>
      <c r="F20" s="8">
        <v>171911053</v>
      </c>
      <c r="G20" s="8">
        <v>0</v>
      </c>
      <c r="H20" s="8">
        <v>0</v>
      </c>
      <c r="I20" s="8">
        <f>+Vigencia[[#This Row],[APROPIACIÓN INICIAL]]+Vigencia[[#This Row],[APROPIACIÓN ADICIONADA]]-Vigencia[[#This Row],[APROPIACIÓN REDUCIDA]]</f>
        <v>171911053</v>
      </c>
      <c r="J20" s="8">
        <v>0</v>
      </c>
      <c r="K20" s="8">
        <v>150337961</v>
      </c>
      <c r="L20" s="8">
        <f>+Vigencia[[#This Row],[APROPIACIÓN VIGENTE]]-Vigencia[[#This Row],[APROPIACION BLOQUEADA]]-Vigencia[[#This Row],[CERTIFICADO DE DISPONIBILIDAD PRESUPUESTAL]]</f>
        <v>21573092</v>
      </c>
      <c r="M20" s="8">
        <v>150337961</v>
      </c>
      <c r="N20" s="8">
        <v>150337961</v>
      </c>
      <c r="O20" s="8">
        <v>150337961</v>
      </c>
      <c r="P20" s="9">
        <f t="shared" si="0"/>
        <v>0.87451015147932343</v>
      </c>
      <c r="Q20" s="9">
        <f t="shared" si="1"/>
        <v>0.87451015147932343</v>
      </c>
      <c r="R20" s="10">
        <f t="shared" si="2"/>
        <v>0.87451015147932343</v>
      </c>
    </row>
    <row r="21" spans="1:18" ht="72" x14ac:dyDescent="0.35">
      <c r="A21" s="11"/>
      <c r="B21" s="12"/>
      <c r="C21" s="12"/>
      <c r="D21" s="12"/>
      <c r="E21" s="13" t="s">
        <v>44</v>
      </c>
      <c r="F21" s="14">
        <f>+F19+F20</f>
        <v>172943353</v>
      </c>
      <c r="G21" s="14">
        <f t="shared" ref="G21" si="19">+G19+G20</f>
        <v>0</v>
      </c>
      <c r="H21" s="14">
        <f t="shared" ref="H21" si="20">+H19+H20</f>
        <v>0</v>
      </c>
      <c r="I21" s="14">
        <f t="shared" ref="I21" si="21">+I19+I20</f>
        <v>172943353</v>
      </c>
      <c r="J21" s="14">
        <f t="shared" ref="J21" si="22">+J19+J20</f>
        <v>0</v>
      </c>
      <c r="K21" s="14">
        <f t="shared" ref="K21" si="23">+K19+K20</f>
        <v>150622961</v>
      </c>
      <c r="L21" s="14">
        <f t="shared" ref="L21" si="24">+L19+L20</f>
        <v>22320392</v>
      </c>
      <c r="M21" s="14">
        <f t="shared" ref="M21" si="25">+M19+M20</f>
        <v>150622961</v>
      </c>
      <c r="N21" s="14">
        <f t="shared" ref="N21" si="26">+N19+N20</f>
        <v>150622961</v>
      </c>
      <c r="O21" s="14">
        <f t="shared" ref="O21" si="27">+O19+O20</f>
        <v>150622961</v>
      </c>
      <c r="P21" s="15">
        <f t="shared" si="0"/>
        <v>0.87093813313542034</v>
      </c>
      <c r="Q21" s="15">
        <f t="shared" si="1"/>
        <v>0.87093813313542034</v>
      </c>
      <c r="R21" s="16">
        <f t="shared" si="2"/>
        <v>0.87093813313542034</v>
      </c>
    </row>
    <row r="22" spans="1:18" x14ac:dyDescent="0.35">
      <c r="A22" s="11"/>
      <c r="B22" s="12"/>
      <c r="C22" s="12"/>
      <c r="D22" s="12"/>
      <c r="E22" s="13" t="s">
        <v>46</v>
      </c>
      <c r="F22" s="14">
        <f>+F12+F14+F18+F21</f>
        <v>18503458353</v>
      </c>
      <c r="G22" s="14">
        <f t="shared" ref="G22" si="28">+G12+G14+G18+G21</f>
        <v>798819312</v>
      </c>
      <c r="H22" s="14">
        <f t="shared" ref="H22" si="29">+H12+H14+H18+H21</f>
        <v>481213297</v>
      </c>
      <c r="I22" s="14">
        <f t="shared" ref="I22" si="30">+I12+I14+I18+I21</f>
        <v>18821064368</v>
      </c>
      <c r="J22" s="14">
        <f t="shared" ref="J22" si="31">+J12+J14+J18+J21</f>
        <v>493180688</v>
      </c>
      <c r="K22" s="14">
        <f t="shared" ref="K22" si="32">+K12+K14+K18+K21</f>
        <v>17870215656.919998</v>
      </c>
      <c r="L22" s="14">
        <f t="shared" ref="L22" si="33">+L12+L14+L18+L21</f>
        <v>457668023.07999992</v>
      </c>
      <c r="M22" s="14">
        <f t="shared" ref="M22" si="34">+M12+M14+M18+M21</f>
        <v>17870215656.919998</v>
      </c>
      <c r="N22" s="14">
        <f t="shared" ref="N22" si="35">+N12+N14+N18+N21</f>
        <v>17431791226.119999</v>
      </c>
      <c r="O22" s="14">
        <f t="shared" ref="O22" si="36">+O12+O14+O18+O21</f>
        <v>17431791226.119999</v>
      </c>
      <c r="P22" s="15">
        <f t="shared" si="0"/>
        <v>0.94947954629512576</v>
      </c>
      <c r="Q22" s="15">
        <f t="shared" si="1"/>
        <v>0.9261851978869976</v>
      </c>
      <c r="R22" s="16">
        <f t="shared" si="2"/>
        <v>0.9261851978869976</v>
      </c>
    </row>
    <row r="23" spans="1:18" ht="108" x14ac:dyDescent="0.35">
      <c r="A23" s="5" t="s">
        <v>29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5468624437</v>
      </c>
      <c r="G23" s="8">
        <v>0</v>
      </c>
      <c r="H23" s="8">
        <v>1332403789</v>
      </c>
      <c r="I23" s="8">
        <f>+Vigencia[[#This Row],[APROPIACIÓN INICIAL]]+Vigencia[[#This Row],[APROPIACIÓN ADICIONADA]]-Vigencia[[#This Row],[APROPIACIÓN REDUCIDA]]</f>
        <v>4136220648</v>
      </c>
      <c r="J23" s="8">
        <v>0</v>
      </c>
      <c r="K23" s="8">
        <v>4118135599</v>
      </c>
      <c r="L23" s="8">
        <f>+Vigencia[[#This Row],[APROPIACIÓN VIGENTE]]-Vigencia[[#This Row],[APROPIACION BLOQUEADA]]-Vigencia[[#This Row],[CERTIFICADO DE DISPONIBILIDAD PRESUPUESTAL]]</f>
        <v>18085049</v>
      </c>
      <c r="M23" s="8">
        <v>4118135599</v>
      </c>
      <c r="N23" s="8">
        <v>3591020807.3800001</v>
      </c>
      <c r="O23" s="8">
        <v>3591020807.3800001</v>
      </c>
      <c r="P23" s="9">
        <f t="shared" si="0"/>
        <v>0.99562763920518971</v>
      </c>
      <c r="Q23" s="9">
        <f t="shared" si="1"/>
        <v>0.86818888859722165</v>
      </c>
      <c r="R23" s="10">
        <f t="shared" si="2"/>
        <v>0.86818888859722165</v>
      </c>
    </row>
    <row r="24" spans="1:18" ht="108" x14ac:dyDescent="0.35">
      <c r="A24" s="5" t="s">
        <v>31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3926826802</v>
      </c>
      <c r="G24" s="8">
        <v>0</v>
      </c>
      <c r="H24" s="8">
        <v>1304016739</v>
      </c>
      <c r="I24" s="8">
        <f>+Vigencia[[#This Row],[APROPIACIÓN INICIAL]]+Vigencia[[#This Row],[APROPIACIÓN ADICIONADA]]-Vigencia[[#This Row],[APROPIACIÓN REDUCIDA]]</f>
        <v>2622810063</v>
      </c>
      <c r="J24" s="8">
        <v>0</v>
      </c>
      <c r="K24" s="8">
        <v>2483721174</v>
      </c>
      <c r="L24" s="8">
        <f>+Vigencia[[#This Row],[APROPIACIÓN VIGENTE]]-Vigencia[[#This Row],[APROPIACION BLOQUEADA]]-Vigencia[[#This Row],[CERTIFICADO DE DISPONIBILIDAD PRESUPUESTAL]]</f>
        <v>139088889</v>
      </c>
      <c r="M24" s="8">
        <v>2483721174</v>
      </c>
      <c r="N24" s="8">
        <v>2183835097</v>
      </c>
      <c r="O24" s="8">
        <v>2183835097</v>
      </c>
      <c r="P24" s="9">
        <f t="shared" si="0"/>
        <v>0.94696951526832696</v>
      </c>
      <c r="Q24" s="9">
        <f t="shared" si="1"/>
        <v>0.83263181265291641</v>
      </c>
      <c r="R24" s="10">
        <f t="shared" si="2"/>
        <v>0.83263181265291641</v>
      </c>
    </row>
    <row r="25" spans="1:18" ht="108" x14ac:dyDescent="0.35">
      <c r="A25" s="5" t="s">
        <v>32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10028389592</v>
      </c>
      <c r="G25" s="8">
        <v>0</v>
      </c>
      <c r="H25" s="8">
        <v>3549152401</v>
      </c>
      <c r="I25" s="8">
        <f>+Vigencia[[#This Row],[APROPIACIÓN INICIAL]]+Vigencia[[#This Row],[APROPIACIÓN ADICIONADA]]-Vigencia[[#This Row],[APROPIACIÓN REDUCIDA]]</f>
        <v>6479237191</v>
      </c>
      <c r="J25" s="8">
        <v>0</v>
      </c>
      <c r="K25" s="8">
        <v>6474873308</v>
      </c>
      <c r="L25" s="8">
        <f>+Vigencia[[#This Row],[APROPIACIÓN VIGENTE]]-Vigencia[[#This Row],[APROPIACION BLOQUEADA]]-Vigencia[[#This Row],[CERTIFICADO DE DISPONIBILIDAD PRESUPUESTAL]]</f>
        <v>4363883</v>
      </c>
      <c r="M25" s="8">
        <v>6474873308</v>
      </c>
      <c r="N25" s="8">
        <v>5709887862.2600002</v>
      </c>
      <c r="O25" s="8">
        <v>5709887862.2600002</v>
      </c>
      <c r="P25" s="9">
        <f t="shared" si="0"/>
        <v>0.99932648198061624</v>
      </c>
      <c r="Q25" s="9">
        <f t="shared" si="1"/>
        <v>0.8812592738835574</v>
      </c>
      <c r="R25" s="10">
        <f t="shared" si="2"/>
        <v>0.8812592738835574</v>
      </c>
    </row>
    <row r="26" spans="1:18" ht="108" x14ac:dyDescent="0.35">
      <c r="A26" s="5" t="s">
        <v>32</v>
      </c>
      <c r="B26" s="6" t="s">
        <v>9</v>
      </c>
      <c r="C26" s="6" t="s">
        <v>70</v>
      </c>
      <c r="D26" s="6" t="s">
        <v>11</v>
      </c>
      <c r="E26" s="7" t="s">
        <v>30</v>
      </c>
      <c r="F26" s="8">
        <v>0</v>
      </c>
      <c r="G26" s="8">
        <v>324618794</v>
      </c>
      <c r="H26" s="8">
        <v>235550000</v>
      </c>
      <c r="I26" s="8">
        <f>+Vigencia[[#This Row],[APROPIACIÓN INICIAL]]+Vigencia[[#This Row],[APROPIACIÓN ADICIONADA]]-Vigencia[[#This Row],[APROPIACIÓN REDUCIDA]]</f>
        <v>89068794</v>
      </c>
      <c r="J26" s="8">
        <v>0</v>
      </c>
      <c r="K26" s="8">
        <v>89068794</v>
      </c>
      <c r="L26" s="8">
        <f>+Vigencia[[#This Row],[APROPIACIÓN VIGENTE]]-Vigencia[[#This Row],[APROPIACION BLOQUEADA]]-Vigencia[[#This Row],[CERTIFICADO DE DISPONIBILIDAD PRESUPUESTAL]]</f>
        <v>0</v>
      </c>
      <c r="M26" s="8">
        <v>89068794</v>
      </c>
      <c r="N26" s="8">
        <v>81805556</v>
      </c>
      <c r="O26" s="8">
        <v>81805556</v>
      </c>
      <c r="P26" s="9">
        <f>+M26/I26</f>
        <v>1</v>
      </c>
      <c r="Q26" s="9">
        <f>+N26/I26</f>
        <v>0.91845361687506399</v>
      </c>
      <c r="R26" s="10">
        <f>+O26/I26</f>
        <v>0.91845361687506399</v>
      </c>
    </row>
    <row r="27" spans="1:18" ht="108" x14ac:dyDescent="0.35">
      <c r="A27" s="5" t="s">
        <v>32</v>
      </c>
      <c r="B27" s="6" t="s">
        <v>9</v>
      </c>
      <c r="C27" s="6" t="s">
        <v>71</v>
      </c>
      <c r="D27" s="6" t="s">
        <v>11</v>
      </c>
      <c r="E27" s="7" t="s">
        <v>30</v>
      </c>
      <c r="F27" s="8">
        <v>0</v>
      </c>
      <c r="G27" s="8">
        <v>324618794</v>
      </c>
      <c r="H27" s="8">
        <v>324618794</v>
      </c>
      <c r="I27" s="8">
        <f>+Vigencia[[#This Row],[APROPIACIÓN INICIAL]]+Vigencia[[#This Row],[APROPIACIÓN ADICIONADA]]-Vigencia[[#This Row],[APROPIACIÓN REDUCIDA]]</f>
        <v>0</v>
      </c>
      <c r="J27" s="8">
        <v>0</v>
      </c>
      <c r="K27" s="8">
        <v>0</v>
      </c>
      <c r="L27" s="8">
        <f>+Vigencia[[#This Row],[APROPIACIÓN VIGENTE]]-Vigencia[[#This Row],[APROPIACION BLOQUEADA]]-Vigencia[[#This Row],[CERTIFICADO DE DISPONIBILIDAD PRESUPUESTAL]]</f>
        <v>0</v>
      </c>
      <c r="M27" s="8">
        <v>0</v>
      </c>
      <c r="N27" s="8">
        <v>0</v>
      </c>
      <c r="O27" s="8">
        <v>0</v>
      </c>
      <c r="P27" s="9">
        <v>0</v>
      </c>
      <c r="Q27" s="9">
        <v>0</v>
      </c>
      <c r="R27" s="10">
        <v>0</v>
      </c>
    </row>
    <row r="28" spans="1:18" ht="108" x14ac:dyDescent="0.35">
      <c r="A28" s="5" t="s">
        <v>33</v>
      </c>
      <c r="B28" s="6" t="s">
        <v>9</v>
      </c>
      <c r="C28" s="6" t="s">
        <v>26</v>
      </c>
      <c r="D28" s="6" t="s">
        <v>11</v>
      </c>
      <c r="E28" s="7" t="s">
        <v>30</v>
      </c>
      <c r="F28" s="8">
        <v>12610000000</v>
      </c>
      <c r="G28" s="8">
        <v>0</v>
      </c>
      <c r="H28" s="8">
        <v>5880199224</v>
      </c>
      <c r="I28" s="8">
        <f>+Vigencia[[#This Row],[APROPIACIÓN INICIAL]]+Vigencia[[#This Row],[APROPIACIÓN ADICIONADA]]-Vigencia[[#This Row],[APROPIACIÓN REDUCIDA]]</f>
        <v>6729800776</v>
      </c>
      <c r="J28" s="8">
        <v>0</v>
      </c>
      <c r="K28" s="8">
        <v>6726467762</v>
      </c>
      <c r="L28" s="8">
        <f>+Vigencia[[#This Row],[APROPIACIÓN VIGENTE]]-Vigencia[[#This Row],[APROPIACION BLOQUEADA]]-Vigencia[[#This Row],[CERTIFICADO DE DISPONIBILIDAD PRESUPUESTAL]]</f>
        <v>3333014</v>
      </c>
      <c r="M28" s="8">
        <v>6726467762</v>
      </c>
      <c r="N28" s="8">
        <v>5794157255.6099997</v>
      </c>
      <c r="O28" s="8">
        <v>5794157255.6099997</v>
      </c>
      <c r="P28" s="9">
        <f t="shared" si="0"/>
        <v>0.99950473808795559</v>
      </c>
      <c r="Q28" s="9">
        <f t="shared" si="1"/>
        <v>0.86097010126559492</v>
      </c>
      <c r="R28" s="10">
        <f t="shared" si="2"/>
        <v>0.86097010126559492</v>
      </c>
    </row>
    <row r="29" spans="1:18" ht="108" x14ac:dyDescent="0.35">
      <c r="A29" s="5" t="s">
        <v>34</v>
      </c>
      <c r="B29" s="6" t="s">
        <v>9</v>
      </c>
      <c r="C29" s="6" t="s">
        <v>26</v>
      </c>
      <c r="D29" s="6" t="s">
        <v>11</v>
      </c>
      <c r="E29" s="7" t="s">
        <v>30</v>
      </c>
      <c r="F29" s="8">
        <v>7646482108</v>
      </c>
      <c r="G29" s="8">
        <v>0</v>
      </c>
      <c r="H29" s="8">
        <v>2418012307</v>
      </c>
      <c r="I29" s="8">
        <f>+Vigencia[[#This Row],[APROPIACIÓN INICIAL]]+Vigencia[[#This Row],[APROPIACIÓN ADICIONADA]]-Vigencia[[#This Row],[APROPIACIÓN REDUCIDA]]</f>
        <v>5228469801</v>
      </c>
      <c r="J29" s="8">
        <v>0</v>
      </c>
      <c r="K29" s="8">
        <v>5225807811.3299999</v>
      </c>
      <c r="L29" s="8">
        <f>+Vigencia[[#This Row],[APROPIACIÓN VIGENTE]]-Vigencia[[#This Row],[APROPIACION BLOQUEADA]]-Vigencia[[#This Row],[CERTIFICADO DE DISPONIBILIDAD PRESUPUESTAL]]</f>
        <v>2661989.6700000763</v>
      </c>
      <c r="M29" s="8">
        <v>5225807811.3299999</v>
      </c>
      <c r="N29" s="8">
        <v>4611755616.3900003</v>
      </c>
      <c r="O29" s="8">
        <v>4611755616.3900003</v>
      </c>
      <c r="P29" s="9">
        <f t="shared" si="0"/>
        <v>0.99949086639660978</v>
      </c>
      <c r="Q29" s="9">
        <f t="shared" si="1"/>
        <v>0.88204690701435307</v>
      </c>
      <c r="R29" s="10">
        <f t="shared" si="2"/>
        <v>0.88204690701435307</v>
      </c>
    </row>
    <row r="30" spans="1:18" ht="72" x14ac:dyDescent="0.35">
      <c r="A30" s="5" t="s">
        <v>35</v>
      </c>
      <c r="B30" s="6" t="s">
        <v>9</v>
      </c>
      <c r="C30" s="6" t="s">
        <v>26</v>
      </c>
      <c r="D30" s="6" t="s">
        <v>11</v>
      </c>
      <c r="E30" s="7" t="s">
        <v>36</v>
      </c>
      <c r="F30" s="8">
        <v>7903217021</v>
      </c>
      <c r="G30" s="8">
        <v>0</v>
      </c>
      <c r="H30" s="8">
        <v>3612215452</v>
      </c>
      <c r="I30" s="8">
        <f>+Vigencia[[#This Row],[APROPIACIÓN INICIAL]]+Vigencia[[#This Row],[APROPIACIÓN ADICIONADA]]-Vigencia[[#This Row],[APROPIACIÓN REDUCIDA]]</f>
        <v>4291001569</v>
      </c>
      <c r="J30" s="8">
        <v>0</v>
      </c>
      <c r="K30" s="8">
        <v>4289454742</v>
      </c>
      <c r="L30" s="8">
        <f>+Vigencia[[#This Row],[APROPIACIÓN VIGENTE]]-Vigencia[[#This Row],[APROPIACION BLOQUEADA]]-Vigencia[[#This Row],[CERTIFICADO DE DISPONIBILIDAD PRESUPUESTAL]]</f>
        <v>1546827</v>
      </c>
      <c r="M30" s="8">
        <v>4289454742</v>
      </c>
      <c r="N30" s="8">
        <v>3551195939.5999999</v>
      </c>
      <c r="O30" s="8">
        <v>3551195939.5999999</v>
      </c>
      <c r="P30" s="9">
        <f t="shared" si="0"/>
        <v>0.9996395184259137</v>
      </c>
      <c r="Q30" s="9">
        <f t="shared" si="1"/>
        <v>0.82759138688163925</v>
      </c>
      <c r="R30" s="10">
        <f t="shared" si="2"/>
        <v>0.82759138688163925</v>
      </c>
    </row>
    <row r="31" spans="1:18" ht="108" x14ac:dyDescent="0.35">
      <c r="A31" s="5" t="s">
        <v>37</v>
      </c>
      <c r="B31" s="6" t="s">
        <v>9</v>
      </c>
      <c r="C31" s="6" t="s">
        <v>26</v>
      </c>
      <c r="D31" s="6" t="s">
        <v>11</v>
      </c>
      <c r="E31" s="7" t="s">
        <v>30</v>
      </c>
      <c r="F31" s="8">
        <v>7695195504</v>
      </c>
      <c r="G31" s="8">
        <v>0</v>
      </c>
      <c r="H31" s="8">
        <v>3006899783</v>
      </c>
      <c r="I31" s="8">
        <f>+Vigencia[[#This Row],[APROPIACIÓN INICIAL]]+Vigencia[[#This Row],[APROPIACIÓN ADICIONADA]]-Vigencia[[#This Row],[APROPIACIÓN REDUCIDA]]</f>
        <v>4688295721</v>
      </c>
      <c r="J31" s="8">
        <v>0</v>
      </c>
      <c r="K31" s="8">
        <v>4665165196</v>
      </c>
      <c r="L31" s="8">
        <f>+Vigencia[[#This Row],[APROPIACIÓN VIGENTE]]-Vigencia[[#This Row],[APROPIACION BLOQUEADA]]-Vigencia[[#This Row],[CERTIFICADO DE DISPONIBILIDAD PRESUPUESTAL]]</f>
        <v>23130525</v>
      </c>
      <c r="M31" s="8">
        <v>4665165196</v>
      </c>
      <c r="N31" s="8">
        <v>3821202114</v>
      </c>
      <c r="O31" s="8">
        <v>3821202114</v>
      </c>
      <c r="P31" s="9">
        <f t="shared" si="0"/>
        <v>0.99506632551005836</v>
      </c>
      <c r="Q31" s="9">
        <f t="shared" si="1"/>
        <v>0.81505142623233429</v>
      </c>
      <c r="R31" s="10">
        <f t="shared" si="2"/>
        <v>0.81505142623233429</v>
      </c>
    </row>
    <row r="32" spans="1:18" ht="72" x14ac:dyDescent="0.35">
      <c r="A32" s="5" t="s">
        <v>66</v>
      </c>
      <c r="B32" s="6" t="s">
        <v>9</v>
      </c>
      <c r="C32" s="6" t="s">
        <v>26</v>
      </c>
      <c r="D32" s="6" t="s">
        <v>11</v>
      </c>
      <c r="E32" s="7" t="s">
        <v>36</v>
      </c>
      <c r="F32" s="8">
        <v>0</v>
      </c>
      <c r="G32" s="8">
        <v>21000000000</v>
      </c>
      <c r="H32" s="8">
        <v>0</v>
      </c>
      <c r="I32" s="8">
        <f>+Vigencia[[#This Row],[APROPIACIÓN INICIAL]]+Vigencia[[#This Row],[APROPIACIÓN ADICIONADA]]-Vigencia[[#This Row],[APROPIACIÓN REDUCIDA]]</f>
        <v>21000000000</v>
      </c>
      <c r="J32" s="8">
        <v>0</v>
      </c>
      <c r="K32" s="8">
        <v>21000000000</v>
      </c>
      <c r="L32" s="8">
        <f>+Vigencia[[#This Row],[APROPIACIÓN VIGENTE]]-Vigencia[[#This Row],[APROPIACION BLOQUEADA]]-Vigencia[[#This Row],[CERTIFICADO DE DISPONIBILIDAD PRESUPUESTAL]]</f>
        <v>0</v>
      </c>
      <c r="M32" s="8">
        <v>21000000000</v>
      </c>
      <c r="N32" s="8">
        <v>21000000000</v>
      </c>
      <c r="O32" s="8">
        <v>21000000000</v>
      </c>
      <c r="P32" s="9">
        <f>+M32/I32</f>
        <v>1</v>
      </c>
      <c r="Q32" s="9">
        <f>+N32/I32</f>
        <v>1</v>
      </c>
      <c r="R32" s="10">
        <f>+O32/I32</f>
        <v>1</v>
      </c>
    </row>
    <row r="33" spans="1:18" ht="108" x14ac:dyDescent="0.35">
      <c r="A33" s="5" t="s">
        <v>38</v>
      </c>
      <c r="B33" s="6" t="s">
        <v>9</v>
      </c>
      <c r="C33" s="6" t="s">
        <v>26</v>
      </c>
      <c r="D33" s="6" t="s">
        <v>11</v>
      </c>
      <c r="E33" s="7" t="s">
        <v>39</v>
      </c>
      <c r="F33" s="8">
        <v>5626864721</v>
      </c>
      <c r="G33" s="8">
        <v>0</v>
      </c>
      <c r="H33" s="8">
        <v>0</v>
      </c>
      <c r="I33" s="8">
        <f>+Vigencia[[#This Row],[APROPIACIÓN INICIAL]]+Vigencia[[#This Row],[APROPIACIÓN ADICIONADA]]-Vigencia[[#This Row],[APROPIACIÓN REDUCIDA]]</f>
        <v>5626864721</v>
      </c>
      <c r="J33" s="8">
        <v>18</v>
      </c>
      <c r="K33" s="8">
        <v>5612829001.46</v>
      </c>
      <c r="L33" s="8">
        <f>+Vigencia[[#This Row],[APROPIACIÓN VIGENTE]]-Vigencia[[#This Row],[APROPIACION BLOQUEADA]]-Vigencia[[#This Row],[CERTIFICADO DE DISPONIBILIDAD PRESUPUESTAL]]</f>
        <v>14035701.539999962</v>
      </c>
      <c r="M33" s="8">
        <v>5612829001.46</v>
      </c>
      <c r="N33" s="8">
        <v>4398335777.1400003</v>
      </c>
      <c r="O33" s="8">
        <v>4398335777.1400003</v>
      </c>
      <c r="P33" s="9">
        <f t="shared" si="0"/>
        <v>0.99750558788313903</v>
      </c>
      <c r="Q33" s="9">
        <f t="shared" si="1"/>
        <v>0.78166723303743002</v>
      </c>
      <c r="R33" s="10">
        <f t="shared" si="2"/>
        <v>0.78166723303743002</v>
      </c>
    </row>
    <row r="34" spans="1:18" x14ac:dyDescent="0.35">
      <c r="A34" s="11"/>
      <c r="B34" s="12"/>
      <c r="C34" s="12"/>
      <c r="D34" s="12"/>
      <c r="E34" s="13" t="s">
        <v>61</v>
      </c>
      <c r="F34" s="14">
        <f t="shared" ref="F34:O34" si="37">SUM(F23:F33)</f>
        <v>60905600185</v>
      </c>
      <c r="G34" s="14">
        <f t="shared" si="37"/>
        <v>21649237588</v>
      </c>
      <c r="H34" s="14">
        <f t="shared" si="37"/>
        <v>21663068489</v>
      </c>
      <c r="I34" s="14">
        <f t="shared" si="37"/>
        <v>60891769284</v>
      </c>
      <c r="J34" s="14">
        <f t="shared" si="37"/>
        <v>18</v>
      </c>
      <c r="K34" s="14">
        <f t="shared" si="37"/>
        <v>60685523387.790001</v>
      </c>
      <c r="L34" s="14">
        <f t="shared" si="37"/>
        <v>206245878.21000004</v>
      </c>
      <c r="M34" s="14">
        <f t="shared" si="37"/>
        <v>60685523387.790001</v>
      </c>
      <c r="N34" s="14">
        <f t="shared" si="37"/>
        <v>54743196025.379997</v>
      </c>
      <c r="O34" s="14">
        <f t="shared" si="37"/>
        <v>54743196025.379997</v>
      </c>
      <c r="P34" s="15">
        <f t="shared" si="0"/>
        <v>0.9966129101086213</v>
      </c>
      <c r="Q34" s="15">
        <f t="shared" si="1"/>
        <v>0.89902455896883238</v>
      </c>
      <c r="R34" s="16">
        <f t="shared" si="2"/>
        <v>0.89902455896883238</v>
      </c>
    </row>
    <row r="35" spans="1:18" ht="36" x14ac:dyDescent="0.35">
      <c r="A35" s="17"/>
      <c r="B35" s="18"/>
      <c r="C35" s="18"/>
      <c r="D35" s="18"/>
      <c r="E35" s="19" t="s">
        <v>62</v>
      </c>
      <c r="F35" s="20">
        <f t="shared" ref="F35:O35" si="38">+F22+F34</f>
        <v>79409058538</v>
      </c>
      <c r="G35" s="20">
        <f t="shared" si="38"/>
        <v>22448056900</v>
      </c>
      <c r="H35" s="20">
        <f t="shared" si="38"/>
        <v>22144281786</v>
      </c>
      <c r="I35" s="20">
        <f t="shared" si="38"/>
        <v>79712833652</v>
      </c>
      <c r="J35" s="20">
        <f t="shared" si="38"/>
        <v>493180706</v>
      </c>
      <c r="K35" s="20">
        <f t="shared" si="38"/>
        <v>78555739044.709991</v>
      </c>
      <c r="L35" s="20">
        <f t="shared" si="38"/>
        <v>663913901.28999996</v>
      </c>
      <c r="M35" s="20">
        <f t="shared" si="38"/>
        <v>78555739044.709991</v>
      </c>
      <c r="N35" s="20">
        <f t="shared" si="38"/>
        <v>72174987251.5</v>
      </c>
      <c r="O35" s="20">
        <f t="shared" si="38"/>
        <v>72174987251.5</v>
      </c>
      <c r="P35" s="21">
        <f t="shared" si="0"/>
        <v>0.98548421183543033</v>
      </c>
      <c r="Q35" s="21">
        <f t="shared" si="1"/>
        <v>0.9054374803258437</v>
      </c>
      <c r="R35" s="22">
        <f t="shared" si="2"/>
        <v>0.9054374803258437</v>
      </c>
    </row>
    <row r="36" spans="1:1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5"/>
      <c r="L36" s="3"/>
      <c r="M36" s="3"/>
      <c r="N36" s="3"/>
      <c r="O36" s="3"/>
      <c r="P36" s="36"/>
      <c r="Q36" s="36"/>
      <c r="R36" s="36"/>
    </row>
    <row r="37" spans="1:18" x14ac:dyDescent="0.35">
      <c r="A37" s="2" t="s">
        <v>63</v>
      </c>
    </row>
    <row r="38" spans="1:18" x14ac:dyDescent="0.35">
      <c r="A38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4" formula="1"/>
    <ignoredError sqref="P27:R27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0"/>
  <sheetViews>
    <sheetView showGridLines="0" tabSelected="1" topLeftCell="G10" zoomScale="85" zoomScaleNormal="85" workbookViewId="0">
      <selection activeCell="L18" sqref="L18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  <c r="N1" s="2"/>
      <c r="O1" s="2"/>
    </row>
    <row r="2" spans="1:15" x14ac:dyDescent="0.35">
      <c r="A2" s="38" t="s">
        <v>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"/>
      <c r="N2" s="2"/>
      <c r="O2" s="2"/>
    </row>
    <row r="3" spans="1:15" ht="18" customHeight="1" x14ac:dyDescent="0.35">
      <c r="A3" s="39" t="s">
        <v>50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4"/>
      <c r="N3" s="4"/>
      <c r="O3" s="4"/>
    </row>
    <row r="4" spans="1:15" ht="18" customHeight="1" x14ac:dyDescent="0.35">
      <c r="A4" s="39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3117238.1799999923</v>
      </c>
      <c r="H7" s="8">
        <f>+Reservapresupuestal[[#This Row],[VALOR CONSTITUIDO]]-Reservapresupuestal[[#This Row],[VALOR REDUCCIÓN RESERVA PRESUPUESTAL]]</f>
        <v>90813286.450000003</v>
      </c>
      <c r="I7" s="8">
        <v>88455840.409999996</v>
      </c>
      <c r="J7" s="8">
        <v>86795762.349999994</v>
      </c>
      <c r="K7" s="23">
        <f>+Reservapresupuestal[[#This Row],[OBLIGACION]]/Reservapresupuestal[[#This Row],[VALOR ACTUAL RESERVA PRESUPUESTAL]]</f>
        <v>0.97404073641473188</v>
      </c>
      <c r="L7" s="23">
        <f>+Reservapresupuestal[[#This Row],[PAGOS]]/Reservapresupuestal[[#This Row],[VALOR ACTUAL RESERVA PRESUPUESTAL]]</f>
        <v>0.95576061326431594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93930524.629999995</v>
      </c>
      <c r="G8" s="14">
        <f>+G7</f>
        <v>3117238.1799999923</v>
      </c>
      <c r="H8" s="14">
        <f>+Reservapresupuestal[[#This Row],[VALOR CONSTITUIDO]]-Reservapresupuestal[[#This Row],[VALOR REDUCCIÓN RESERVA PRESUPUESTAL]]</f>
        <v>90813286.450000003</v>
      </c>
      <c r="I8" s="14">
        <f t="shared" ref="I8:I9" si="0">+I7</f>
        <v>88455840.409999996</v>
      </c>
      <c r="J8" s="14">
        <v>88455840.409999996</v>
      </c>
      <c r="K8" s="15">
        <f>+Reservapresupuestal[[#This Row],[OBLIGACION]]/Reservapresupuestal[[#This Row],[VALOR ACTUAL RESERVA PRESUPUESTAL]]</f>
        <v>0.97404073641473188</v>
      </c>
      <c r="L8" s="15">
        <f>+Reservapresupuestal[[#This Row],[PAGOS]]/Reservapresupuestal[[#This Row],[VALOR ACTUAL RESERVA PRESUPUESTAL]]</f>
        <v>0.97404073641473188</v>
      </c>
      <c r="M8" s="34"/>
    </row>
    <row r="9" spans="1:15" s="2" customFormat="1" x14ac:dyDescent="0.35">
      <c r="A9" s="27"/>
      <c r="B9" s="12"/>
      <c r="C9" s="12"/>
      <c r="D9" s="12"/>
      <c r="E9" s="13" t="s">
        <v>46</v>
      </c>
      <c r="F9" s="14">
        <f>+F8</f>
        <v>93930524.629999995</v>
      </c>
      <c r="G9" s="14">
        <f>+G8</f>
        <v>3117238.1799999923</v>
      </c>
      <c r="H9" s="14">
        <f>+Reservapresupuestal[[#This Row],[VALOR CONSTITUIDO]]-Reservapresupuestal[[#This Row],[VALOR REDUCCIÓN RESERVA PRESUPUESTAL]]</f>
        <v>90813286.450000003</v>
      </c>
      <c r="I9" s="14">
        <f t="shared" si="0"/>
        <v>88455840.409999996</v>
      </c>
      <c r="J9" s="14">
        <f t="shared" ref="J9" si="1">+J8</f>
        <v>88455840.409999996</v>
      </c>
      <c r="K9" s="24">
        <f>+Reservapresupuestal[[#This Row],[OBLIGACION]]/Reservapresupuestal[[#This Row],[VALOR ACTUAL RESERVA PRESUPUESTAL]]</f>
        <v>0.97404073641473188</v>
      </c>
      <c r="L9" s="24">
        <f>+Reservapresupuestal[[#This Row],[PAGOS]]/Reservapresupuestal[[#This Row],[VALOR ACTUAL RESERVA PRESUPUESTAL]]</f>
        <v>0.97404073641473188</v>
      </c>
    </row>
    <row r="10" spans="1:15" ht="108" x14ac:dyDescent="0.35">
      <c r="A10" s="26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278307.00999999046</v>
      </c>
      <c r="H10" s="8">
        <f>+Reservapresupuestal[[#This Row],[VALOR CONSTITUIDO]]-Reservapresupuestal[[#This Row],[VALOR REDUCCIÓN RESERVA PRESUPUESTAL]]</f>
        <v>231377843</v>
      </c>
      <c r="I10" s="8">
        <v>231377843</v>
      </c>
      <c r="J10" s="8">
        <v>231377843</v>
      </c>
      <c r="K10" s="9">
        <f>+Reservapresupuestal[[#This Row],[OBLIGACION]]/Reservapresupuestal[[#This Row],[VALOR ACTUAL RESERVA PRESUPUESTAL]]</f>
        <v>1</v>
      </c>
      <c r="L10" s="9">
        <f>+Reservapresupuestal[[#This Row],[PAGOS]]/Reservapresupuestal[[#This Row],[VALOR ACTUAL RESERVA PRESUPUESTAL]]</f>
        <v>1</v>
      </c>
    </row>
    <row r="11" spans="1:15" ht="108" x14ac:dyDescent="0.35">
      <c r="A11" s="26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193794400.25999999</v>
      </c>
      <c r="H11" s="8">
        <f>+Reservapresupuestal[[#This Row],[VALOR CONSTITUIDO]]-Reservapresupuestal[[#This Row],[VALOR REDUCCIÓN RESERVA PRESUPUESTAL]]</f>
        <v>363860105.99000001</v>
      </c>
      <c r="I11" s="8">
        <v>363860105.99000001</v>
      </c>
      <c r="J11" s="8">
        <v>363860105.99000001</v>
      </c>
      <c r="K11" s="23">
        <f>+Reservapresupuestal[[#This Row],[OBLIGACION]]/Reservapresupuestal[[#This Row],[VALOR ACTUAL RESERVA PRESUPUESTAL]]</f>
        <v>1</v>
      </c>
      <c r="L11" s="23">
        <f>+Reservapresupuestal[[#This Row],[PAGOS]]/Reservapresupuestal[[#This Row],[VALOR ACTUAL RESERVA PRESUPUESTAL]]</f>
        <v>1</v>
      </c>
    </row>
    <row r="12" spans="1:15" ht="108" x14ac:dyDescent="0.35">
      <c r="A12" s="26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1378927.120000001</v>
      </c>
      <c r="H12" s="8">
        <f>+Reservapresupuestal[[#This Row],[VALOR CONSTITUIDO]]-Reservapresupuestal[[#This Row],[VALOR REDUCCIÓN RESERVA PRESUPUESTAL]]</f>
        <v>26447289.989999998</v>
      </c>
      <c r="I12" s="8">
        <v>26447289.989999998</v>
      </c>
      <c r="J12" s="8">
        <v>26447289.989999998</v>
      </c>
      <c r="K12" s="9">
        <f>+Reservapresupuestal[[#This Row],[OBLIGACION]]/Reservapresupuestal[[#This Row],[VALOR ACTUAL RESERVA PRESUPUESTAL]]</f>
        <v>1</v>
      </c>
      <c r="L12" s="9">
        <f>+Reservapresupuestal[[#This Row],[PAGOS]]/Reservapresupuestal[[#This Row],[VALOR ACTUAL RESERVA PRESUPUESTAL]]</f>
        <v>1</v>
      </c>
    </row>
    <row r="13" spans="1:15" ht="108" x14ac:dyDescent="0.35">
      <c r="A13" s="26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67708346.450000048</v>
      </c>
      <c r="H13" s="8">
        <f>+Reservapresupuestal[[#This Row],[VALOR CONSTITUIDO]]-Reservapresupuestal[[#This Row],[VALOR REDUCCIÓN RESERVA PRESUPUESTAL]]</f>
        <v>906615698</v>
      </c>
      <c r="I13" s="8">
        <v>888138350</v>
      </c>
      <c r="J13" s="8">
        <v>888138350</v>
      </c>
      <c r="K13" s="23">
        <f>+Reservapresupuestal[[#This Row],[OBLIGACION]]/Reservapresupuestal[[#This Row],[VALOR ACTUAL RESERVA PRESUPUESTAL]]</f>
        <v>0.97961942635588473</v>
      </c>
      <c r="L13" s="23">
        <f>+Reservapresupuestal[[#This Row],[PAGOS]]/Reservapresupuestal[[#This Row],[VALOR ACTUAL RESERVA PRESUPUESTAL]]</f>
        <v>0.97961942635588473</v>
      </c>
    </row>
    <row r="14" spans="1:15" ht="108" x14ac:dyDescent="0.35">
      <c r="A14" s="26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8066038.0199999809</v>
      </c>
      <c r="H14" s="8">
        <f>+Reservapresupuestal[[#This Row],[VALOR CONSTITUIDO]]-Reservapresupuestal[[#This Row],[VALOR REDUCCIÓN RESERVA PRESUPUESTAL]]</f>
        <v>384790655</v>
      </c>
      <c r="I14" s="8">
        <v>384790655</v>
      </c>
      <c r="J14" s="8">
        <v>384790655</v>
      </c>
      <c r="K14" s="9">
        <f>+Reservapresupuestal[[#This Row],[OBLIGACION]]/Reservapresupuestal[[#This Row],[VALOR ACTUAL RESERVA PRESUPUESTAL]]</f>
        <v>1</v>
      </c>
      <c r="L14" s="9">
        <f>+Reservapresupuestal[[#This Row],[PAGOS]]/Reservapresupuestal[[#This Row],[VALOR ACTUAL RESERVA PRESUPUESTAL]]</f>
        <v>1</v>
      </c>
    </row>
    <row r="15" spans="1:15" ht="90" x14ac:dyDescent="0.35">
      <c r="A15" s="26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1085440.6500000358</v>
      </c>
      <c r="H15" s="8">
        <f>+Reservapresupuestal[[#This Row],[VALOR CONSTITUIDO]]-Reservapresupuestal[[#This Row],[VALOR REDUCCIÓN RESERVA PRESUPUESTAL]]</f>
        <v>419164474.57999998</v>
      </c>
      <c r="I15" s="8">
        <v>409878613.35000002</v>
      </c>
      <c r="J15" s="8">
        <v>409878613.35000002</v>
      </c>
      <c r="K15" s="23">
        <f>+Reservapresupuestal[[#This Row],[OBLIGACION]]/Reservapresupuestal[[#This Row],[VALOR ACTUAL RESERVA PRESUPUESTAL]]</f>
        <v>0.97784673608300343</v>
      </c>
      <c r="L15" s="23">
        <f>+Reservapresupuestal[[#This Row],[PAGOS]]/Reservapresupuestal[[#This Row],[VALOR ACTUAL RESERVA PRESUPUESTAL]]</f>
        <v>0.97784673608300343</v>
      </c>
    </row>
    <row r="16" spans="1:15" s="2" customFormat="1" x14ac:dyDescent="0.35">
      <c r="A16" s="28"/>
      <c r="B16" s="12"/>
      <c r="C16" s="12"/>
      <c r="D16" s="12"/>
      <c r="E16" s="13" t="s">
        <v>45</v>
      </c>
      <c r="F16" s="14">
        <f>SUM(F10:F15)</f>
        <v>2604567526.0700002</v>
      </c>
      <c r="G16" s="14">
        <f>SUM(G10:G15)</f>
        <v>272311459.51000005</v>
      </c>
      <c r="H16" s="14">
        <f>+Reservapresupuestal[[#This Row],[VALOR CONSTITUIDO]]-Reservapresupuestal[[#This Row],[VALOR REDUCCIÓN RESERVA PRESUPUESTAL]]</f>
        <v>2332256066.5599999</v>
      </c>
      <c r="I16" s="14">
        <f t="shared" ref="I16" si="2">SUM(I10:I15)</f>
        <v>2304492857.3299999</v>
      </c>
      <c r="J16" s="14">
        <f t="shared" ref="J16" si="3">SUM(J10:J15)</f>
        <v>2304492857.3299999</v>
      </c>
      <c r="K16" s="15">
        <f>+Reservapresupuestal[[#This Row],[OBLIGACION]]/Reservapresupuestal[[#This Row],[VALOR ACTUAL RESERVA PRESUPUESTAL]]</f>
        <v>0.98809598584474911</v>
      </c>
      <c r="L16" s="15">
        <f>+Reservapresupuestal[[#This Row],[PAGOS]]/Reservapresupuestal[[#This Row],[VALOR ACTUAL RESERVA PRESUPUESTAL]]</f>
        <v>0.98809598584474911</v>
      </c>
    </row>
    <row r="17" spans="1:12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>+G9+G16</f>
        <v>275428697.69000006</v>
      </c>
      <c r="H17" s="20">
        <f>+Reservapresupuestal[[#This Row],[VALOR CONSTITUIDO]]-Reservapresupuestal[[#This Row],[VALOR REDUCCIÓN RESERVA PRESUPUESTAL]]</f>
        <v>2423069353.0100002</v>
      </c>
      <c r="I17" s="20">
        <f t="shared" ref="I17" si="4">+I9+I16</f>
        <v>2392948697.7399998</v>
      </c>
      <c r="J17" s="20">
        <f t="shared" ref="J17" si="5">+J9+J16</f>
        <v>2392948697.7399998</v>
      </c>
      <c r="K17" s="25">
        <f>+Reservapresupuestal[[#This Row],[OBLIGACION]]/Reservapresupuestal[[#This Row],[VALOR ACTUAL RESERVA PRESUPUESTAL]]</f>
        <v>0.98756921454493918</v>
      </c>
      <c r="L17" s="25">
        <f>+Reservapresupuestal[[#This Row],[PAGOS]]/Reservapresupuestal[[#This Row],[VALOR ACTUAL RESERVA PRESUPUESTAL]]</f>
        <v>0.98756921454493918</v>
      </c>
    </row>
    <row r="19" spans="1:12" x14ac:dyDescent="0.35">
      <c r="A19" s="2" t="s">
        <v>63</v>
      </c>
      <c r="K19" s="37"/>
      <c r="L19" s="37"/>
    </row>
    <row r="20" spans="1:12" x14ac:dyDescent="0.35">
      <c r="A20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2026-02-17T18:07:11Z</dcterms:modified>
</cp:coreProperties>
</file>