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470692A0-DFC3-47D4-B722-127323A3C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6" l="1"/>
  <c r="H19" i="6"/>
  <c r="H18" i="6"/>
  <c r="H17" i="6"/>
  <c r="H16" i="6"/>
  <c r="H15" i="6"/>
  <c r="H14" i="6"/>
  <c r="H13" i="6"/>
  <c r="H12" i="6"/>
  <c r="J21" i="6"/>
  <c r="I21" i="6"/>
  <c r="H21" i="6"/>
  <c r="G21" i="6"/>
  <c r="H9" i="6"/>
  <c r="J8" i="6"/>
  <c r="J11" i="6" s="1"/>
  <c r="I8" i="6"/>
  <c r="H7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8" i="6" l="1"/>
  <c r="H10" i="6" s="1"/>
  <c r="J22" i="6"/>
  <c r="L9" i="6"/>
  <c r="K9" i="6"/>
  <c r="I28" i="1"/>
  <c r="P28" i="1" s="1"/>
  <c r="I27" i="1"/>
  <c r="Q27" i="1" s="1"/>
  <c r="I26" i="1"/>
  <c r="R26" i="1" s="1"/>
  <c r="I25" i="1"/>
  <c r="R25" i="1" s="1"/>
  <c r="I24" i="1"/>
  <c r="Q24" i="1" s="1"/>
  <c r="I23" i="1"/>
  <c r="Q23" i="1" s="1"/>
  <c r="I22" i="1"/>
  <c r="Q22" i="1" s="1"/>
  <c r="I21" i="1"/>
  <c r="P21" i="1" s="1"/>
  <c r="I18" i="1"/>
  <c r="R18" i="1" s="1"/>
  <c r="I17" i="1"/>
  <c r="I15" i="1"/>
  <c r="R15" i="1" s="1"/>
  <c r="I14" i="1"/>
  <c r="L14" i="1" s="1"/>
  <c r="I12" i="1"/>
  <c r="P12" i="1" s="1"/>
  <c r="I9" i="1"/>
  <c r="Q9" i="1" s="1"/>
  <c r="I10" i="1"/>
  <c r="Q10" i="1" s="1"/>
  <c r="I8" i="1"/>
  <c r="Q8" i="1" s="1"/>
  <c r="L7" i="6"/>
  <c r="G8" i="6"/>
  <c r="G11" i="6" s="1"/>
  <c r="G22" i="6" s="1"/>
  <c r="I11" i="6"/>
  <c r="I22" i="6" s="1"/>
  <c r="O29" i="1"/>
  <c r="N29" i="1"/>
  <c r="M29" i="1"/>
  <c r="K29" i="1"/>
  <c r="J29" i="1"/>
  <c r="H29" i="1"/>
  <c r="G29" i="1"/>
  <c r="F29" i="1"/>
  <c r="O19" i="1"/>
  <c r="N19" i="1"/>
  <c r="M19" i="1"/>
  <c r="K19" i="1"/>
  <c r="J19" i="1"/>
  <c r="H19" i="1"/>
  <c r="G19" i="1"/>
  <c r="F19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H11" i="6" l="1"/>
  <c r="H22" i="6" s="1"/>
  <c r="K13" i="6"/>
  <c r="L10" i="6"/>
  <c r="K10" i="6"/>
  <c r="L8" i="6"/>
  <c r="I19" i="1"/>
  <c r="P19" i="1" s="1"/>
  <c r="L15" i="1"/>
  <c r="L21" i="1"/>
  <c r="L18" i="1"/>
  <c r="L16" i="1"/>
  <c r="P25" i="1"/>
  <c r="P23" i="1"/>
  <c r="L22" i="1"/>
  <c r="R14" i="1"/>
  <c r="I16" i="1"/>
  <c r="R16" i="1" s="1"/>
  <c r="I11" i="1"/>
  <c r="P11" i="1" s="1"/>
  <c r="K7" i="6"/>
  <c r="K12" i="6"/>
  <c r="L24" i="1"/>
  <c r="R24" i="1"/>
  <c r="Q25" i="1"/>
  <c r="L12" i="1"/>
  <c r="L13" i="1" s="1"/>
  <c r="L8" i="1"/>
  <c r="L9" i="1"/>
  <c r="L25" i="1"/>
  <c r="L17" i="1"/>
  <c r="Q26" i="1"/>
  <c r="Q21" i="1"/>
  <c r="L26" i="1"/>
  <c r="L23" i="1"/>
  <c r="P18" i="1"/>
  <c r="P27" i="1"/>
  <c r="L27" i="1"/>
  <c r="R28" i="1"/>
  <c r="Q28" i="1"/>
  <c r="P17" i="1"/>
  <c r="R27" i="1"/>
  <c r="L28" i="1"/>
  <c r="L10" i="1"/>
  <c r="R8" i="1"/>
  <c r="Q18" i="1"/>
  <c r="R12" i="1"/>
  <c r="R9" i="1"/>
  <c r="P10" i="1"/>
  <c r="P8" i="1"/>
  <c r="P15" i="1"/>
  <c r="Q17" i="1"/>
  <c r="Q15" i="1"/>
  <c r="Q12" i="1"/>
  <c r="I13" i="1"/>
  <c r="Q13" i="1" s="1"/>
  <c r="R21" i="1"/>
  <c r="R17" i="1"/>
  <c r="P26" i="1"/>
  <c r="R10" i="1"/>
  <c r="P9" i="1"/>
  <c r="P14" i="1"/>
  <c r="Q14" i="1"/>
  <c r="R23" i="1"/>
  <c r="R22" i="1"/>
  <c r="P24" i="1"/>
  <c r="P22" i="1"/>
  <c r="I29" i="1"/>
  <c r="P29" i="1" s="1"/>
  <c r="K8" i="6"/>
  <c r="F20" i="1"/>
  <c r="F30" i="1" s="1"/>
  <c r="G20" i="1"/>
  <c r="G30" i="1" s="1"/>
  <c r="J20" i="1"/>
  <c r="J30" i="1" s="1"/>
  <c r="K20" i="1"/>
  <c r="K30" i="1" s="1"/>
  <c r="N20" i="1"/>
  <c r="O20" i="1"/>
  <c r="H20" i="1"/>
  <c r="H30" i="1" s="1"/>
  <c r="M20" i="1"/>
  <c r="P16" i="1" l="1"/>
  <c r="K15" i="6"/>
  <c r="L15" i="6"/>
  <c r="L13" i="6"/>
  <c r="L12" i="6"/>
  <c r="Q19" i="1"/>
  <c r="R19" i="1"/>
  <c r="L19" i="1"/>
  <c r="L11" i="6"/>
  <c r="K11" i="6"/>
  <c r="R29" i="1"/>
  <c r="Q29" i="1"/>
  <c r="Q16" i="1"/>
  <c r="L11" i="1"/>
  <c r="L29" i="1"/>
  <c r="P13" i="1"/>
  <c r="R11" i="1"/>
  <c r="Q11" i="1"/>
  <c r="I20" i="1"/>
  <c r="I30" i="1" s="1"/>
  <c r="R13" i="1"/>
  <c r="O30" i="1"/>
  <c r="N30" i="1"/>
  <c r="M30" i="1"/>
  <c r="L19" i="6" l="1"/>
  <c r="K19" i="6"/>
  <c r="L18" i="6"/>
  <c r="K18" i="6"/>
  <c r="L14" i="6"/>
  <c r="K14" i="6"/>
  <c r="K16" i="6"/>
  <c r="L16" i="6"/>
  <c r="Q20" i="1"/>
  <c r="L20" i="1"/>
  <c r="L30" i="1" s="1"/>
  <c r="P30" i="1"/>
  <c r="P20" i="1"/>
  <c r="Q30" i="1"/>
  <c r="R30" i="1"/>
  <c r="R20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<sst xmlns="http://schemas.openxmlformats.org/spreadsheetml/2006/main" count="181" uniqueCount="74">
  <si>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</si>
  <si>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</si>
  <si>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</si>
  <si>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</si>
  <si>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</si>
  <si>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</si>
  <si>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</si>
  <si>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</si>
  <si>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</si>
  <si>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</si>
  <si>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</si>
  <si>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</si>
  <si>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</si>
  <si>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</si>
  <si>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</si>
  <si>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</si>
  <si>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</si>
  <si>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</si>
  <si>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</si>
  <si>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</si>
  <si>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</si>
  <si>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</si>
  <si>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</si>
  <si>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</si>
  <si>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</si>
  <si>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</si>
  <si>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</si>
  <si>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</si>
  <si>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</si>
  <si>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</si>
  <si>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</si>
  <si>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</si>
  <si>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</si>
  <si>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</si>
  <si>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</si>
  <si>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</si>
  <si>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</si>
  <si>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</si>
  <si>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</si>
  <si>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</si>
  <si>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</si>
  <si>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</si>
  <si>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</si>
  <si>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</si>
  <si>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</si>
  <si>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</si>
  <si>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</si>
  <si>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</si>
  <si>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</si>
  <si>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</si>
  <si>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</si>
  <si>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</si>
  <si>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</si>
  <si>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</si>
  <si>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</si>
  <si>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</si>
  <si>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</si>
  <si>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</si>
  <si>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</si>
  <si>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</si>
  <si>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</si>
  <si>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</si>
  <si>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</si>
  <si>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</si>
  <si>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</si>
  <si>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</si>
  <si>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</si>
  <si>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</si>
  <si>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</si>
  <si>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</si>
  <si>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</si>
  <si>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</si>
  <si>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EJECUCION PRESUPUESTO DE GASTOS A 28 DE FEBRERO DE 2026</t>
  </si>
  <si>
    <t>EJECUCION RESERVA PRESUPUESTAL A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</si>
</sst>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Count="1" headerRowDxfId="37" dataDxfId="36">
  <autoFilter ref="A7:R30" xr:uid="{667623FA-346B-4818-AF0E-991E20024AA5}"/>
  <tableColumns count="18">
    <tableColumn id="1" xr3:uid="{0F918B8E-976B-4CC0-849A-1D762193C2A8}" name="RUBRO" dataDxfId="35" totalsRowDxfId="34"/>
    <tableColumn id="2" xr3:uid="{68874222-ADB0-4016-BDEA-FDDE0CFDA84A}" name="FUENTE" dataDxfId="33" totalsRowDxfId="32"/>
    <tableColumn id="3" xr3:uid="{2A598904-DB77-4FB4-BC99-3EF40481B0D5}" name="RECURSO" dataDxfId="31" totalsRowDxfId="30"/>
    <tableColumn id="4" xr3:uid="{5230E8F2-F049-4A1F-816B-6C8129BDE1EB}" name="SITUACION DE FONDOS" dataDxfId="29" totalsRowDxfId="28"/>
    <tableColumn id="5" xr3:uid="{16543DA8-A39D-4F00-8C97-E175697844D9}" name="DESCRIPCION" dataDxfId="27" totalsRowDxfId="26"/>
    <tableColumn id="6" xr3:uid="{402CE5DF-FC58-4E29-88FF-583C73627E05}" name="APROPIACIÓN INICIAL" dataDxfId="25" totalsRowDxfId="24"/>
    <tableColumn id="7" xr3:uid="{E17836AC-39CF-47B0-8702-738CD993EF2F}" name="APROPIACIÓN ADICIONADA" dataDxfId="23" totalsRowDxfId="22"/>
    <tableColumn id="8" xr3:uid="{4914ED43-5856-420F-AF37-31CB60AA36B0}" name="APROPIACIÓN REDUCIDA" dataDxfId="21" totalsRowDxfId="20"/>
    <tableColumn id="9" xr3:uid="{ABDB4CC4-E5BD-49FF-8688-F96FB3A285E2}" name="APROPIACIÓN VIGENTE" dataDxfId="19" totalsRowDxfId="18"/>
    <tableColumn id="10" xr3:uid="{0F5780C0-4693-47C9-A1B4-C1F1968C01F1}" name="APROPIACION BLOQUEADA" dataDxfId="17" totalsRowDxfId="16"/>
    <tableColumn id="11" xr3:uid="{EE08F361-ABF9-42A5-9280-60EE308D9952}" name="CERTIFICADO DE DISPONIBILIDAD PRESUPUESTAL" dataDxfId="15" totalsRowDxfId="14"/>
    <tableColumn id="12" xr3:uid="{6C7C0EE0-ECD1-411B-A436-65475348FB1E}" name="APROPIACION DISPONIBLE" dataDxfId="13" totalsRowDxfId="12"/>
    <tableColumn id="13" xr3:uid="{6D919175-647D-47F5-9A65-10B16CAE6BAA}" name="COMPROMISO" dataDxfId="11" totalsRowDxfId="10"/>
    <tableColumn id="14" xr3:uid="{2A9246F9-E26E-4D3F-88E0-DBE81B8A728B}" name="OBLIGACION" dataDxfId="9" totalsRowDxfId="8"/>
    <tableColumn id="15" xr3:uid="{021F20B4-EC50-4F49-8685-975270AD1BB4}" name="PAGOS" dataDxfId="7" totalsRowDxfId="6"/>
    <tableColumn id="16" xr3:uid="{098DF0F3-0440-429E-A75B-D0BA19B83757}" name="% Compromisos" dataDxfId="5" totalsRowDxfId="4">
      <calculatedColumnFormula>+M8/I8</calculatedColumnFormula>
    </tableColumn>
    <tableColumn id="17" xr3:uid="{0A65F332-2109-4193-9A1A-007B1EEEF6CC}" name="% Obligaciones" dataDxfId="3" totalsRowDxfId="2">
      <calculatedColumnFormula>+N8/I8</calculatedColumnFormula>
    </tableColumn>
    <tableColumn id="18" xr3:uid="{61581416-4C24-430C-9E1A-83201B97EECB}" name="% Pagos" dataDxfId="1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54" dataDxfId="52" headerRowBorderDxfId="53" tableBorderDxfId="51" totalsRowBorderDxfId="50">
  <autoFilter ref="A6:L22" xr:uid="{BCFDDCED-09B3-4401-A9E6-5A4322323ADE}"/>
  <tableColumns count="12">
    <tableColumn id="1" xr3:uid="{2A47EBC2-AED2-4DF1-960F-37D06E06EE3C}" name="RUBRO" dataDxfId="49"/>
    <tableColumn id="2" xr3:uid="{F32CB2C7-814A-4515-829B-554E586F5D32}" name="FUENTE" dataDxfId="48"/>
    <tableColumn id="3" xr3:uid="{5F3338AE-CCE1-42D3-BF66-9C15666D3126}" name="REC" dataDxfId="47"/>
    <tableColumn id="4" xr3:uid="{A2BBABAB-3482-4AF2-97F7-D13BF69206F2}" name="SIT" dataDxfId="46"/>
    <tableColumn id="5" xr3:uid="{A6191345-29CA-4A33-9CD5-E0D690CFFEBF}" name="DESCRIPCION" dataDxfId="45"/>
    <tableColumn id="6" xr3:uid="{D1B2F35E-451B-41D3-A7C5-689F6E3AFF78}" name="VALOR CONSTITUIDO" dataDxfId="44"/>
    <tableColumn id="12" xr3:uid="{4A37AEDC-349B-4E77-A734-79134FB32774}" name="VALOR REDUCCIÓN RESERVA PRESUPUESTAL" dataDxfId="43"/>
    <tableColumn id="11" xr3:uid="{B606E8A4-E07C-4A10-9E22-D96770AC1F3A}" name="VALOR ACTUAL RESERVA PRESUPUESTAL" dataDxfId="42">
      <calculatedColumnFormula>+H4+H5</calculatedColumnFormula>
    </tableColumn>
    <tableColumn id="7" xr3:uid="{66963FA6-D582-42F2-88A2-91724ADEF466}" name="OBLIGACION" dataDxfId="41"/>
    <tableColumn id="8" xr3:uid="{28B2D51C-15B4-428B-8159-7D42D09D5348}" name="PAGOS" dataDxfId="40"/>
    <tableColumn id="9" xr3:uid="{E60F71FA-B82C-46CA-A3A1-A3692D5E0492}" name="% Obligaciones" dataDxfId="3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3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tabSelected="1" zoomScale="85" zoomScaleNormal="85" workbookViewId="0">
      <selection activeCell="N10" sqref="N10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7.7109375" style="1" bestFit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1423034226</v>
      </c>
      <c r="N8" s="8">
        <v>1423034226</v>
      </c>
      <c r="O8" s="8">
        <v>1423034226</v>
      </c>
      <c r="P8" s="9">
        <f t="shared" ref="P8:P30" si="0">+M8/I8</f>
        <v>0.1405188334156216</v>
      </c>
      <c r="Q8" s="9">
        <f t="shared" ref="Q8:Q30" si="1">+N8/I8</f>
        <v>0.1405188334156216</v>
      </c>
      <c r="R8" s="10">
        <f t="shared" ref="R8:R30" si="2">+O8/I8</f>
        <v>0.1405188334156216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589222700</v>
      </c>
      <c r="N9" s="8">
        <v>589222700</v>
      </c>
      <c r="O9" s="8">
        <v>589222700</v>
      </c>
      <c r="P9" s="9">
        <f t="shared" si="0"/>
        <v>0.16574478199718706</v>
      </c>
      <c r="Q9" s="9">
        <f t="shared" si="1"/>
        <v>0.16574478199718706</v>
      </c>
      <c r="R9" s="10">
        <f t="shared" si="2"/>
        <v>0.16574478199718706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234121508</v>
      </c>
      <c r="N10" s="8">
        <v>234121508</v>
      </c>
      <c r="O10" s="8">
        <v>234121508</v>
      </c>
      <c r="P10" s="9">
        <f t="shared" si="0"/>
        <v>0.13886210438908658</v>
      </c>
      <c r="Q10" s="9">
        <f t="shared" si="1"/>
        <v>0.13886210438908658</v>
      </c>
      <c r="R10" s="10">
        <f t="shared" si="2"/>
        <v>0.13886210438908658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2246378434</v>
      </c>
      <c r="N11" s="14">
        <f t="shared" si="3"/>
        <v>2246378434</v>
      </c>
      <c r="O11" s="14">
        <f t="shared" si="3"/>
        <v>2246378434</v>
      </c>
      <c r="P11" s="15">
        <f t="shared" si="0"/>
        <v>0.14617246447162935</v>
      </c>
      <c r="Q11" s="15">
        <f t="shared" si="1"/>
        <v>0.14617246447162935</v>
      </c>
      <c r="R11" s="16">
        <f t="shared" si="2"/>
        <v>0.14617246447162935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3126884098</v>
      </c>
      <c r="J12" s="8">
        <v>0</v>
      </c>
      <c r="K12" s="8">
        <v>2275149247.4899998</v>
      </c>
      <c r="L12" s="8">
        <f>+Vigencia[[#This Row],[APROPIACIÓN VIGENTE]]-Vigencia[[#This Row],[APROPIACION BLOQUEADA]]-Vigencia[[#This Row],[CERTIFICADO DE DISPONIBILIDAD PRESUPUESTAL]]</f>
        <v>851734850.51000023</v>
      </c>
      <c r="M12" s="8">
        <v>1912479391.95</v>
      </c>
      <c r="N12" s="8">
        <v>30031687</v>
      </c>
      <c r="O12" s="8">
        <v>30031687</v>
      </c>
      <c r="P12" s="9">
        <f t="shared" si="0"/>
        <v>0.61162464997447441</v>
      </c>
      <c r="Q12" s="9">
        <f t="shared" si="1"/>
        <v>9.6043492687204815E-3</v>
      </c>
      <c r="R12" s="10">
        <f t="shared" si="2"/>
        <v>9.6043492687204815E-3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8">
        <v>0</v>
      </c>
      <c r="H13" s="8">
        <v>0</v>
      </c>
      <c r="I13" s="14">
        <f t="shared" ref="I13" si="4">+I12</f>
        <v>3126884098</v>
      </c>
      <c r="J13" s="14">
        <f t="shared" ref="J13" si="5">+J12</f>
        <v>0</v>
      </c>
      <c r="K13" s="14">
        <f t="shared" ref="K13" si="6">+K12</f>
        <v>2275149247.4899998</v>
      </c>
      <c r="L13" s="14">
        <f t="shared" ref="L13" si="7">+L12</f>
        <v>851734850.51000023</v>
      </c>
      <c r="M13" s="14">
        <f t="shared" ref="M13" si="8">+M12</f>
        <v>1912479391.95</v>
      </c>
      <c r="N13" s="14">
        <f t="shared" ref="N13" si="9">+N12</f>
        <v>30031687</v>
      </c>
      <c r="O13" s="14">
        <f t="shared" ref="O13" si="10">+O12</f>
        <v>30031687</v>
      </c>
      <c r="P13" s="15">
        <f t="shared" si="0"/>
        <v>0.61162464997447441</v>
      </c>
      <c r="Q13" s="15">
        <f t="shared" si="1"/>
        <v>9.6043492687204815E-3</v>
      </c>
      <c r="R13" s="16">
        <f t="shared" si="2"/>
        <v>9.6043492687204815E-3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5972032</v>
      </c>
      <c r="N15" s="8">
        <v>5972032</v>
      </c>
      <c r="O15" s="8">
        <v>5972032</v>
      </c>
      <c r="P15" s="9">
        <f t="shared" si="0"/>
        <v>6.2863494736842107E-2</v>
      </c>
      <c r="Q15" s="9">
        <f t="shared" si="1"/>
        <v>6.2863494736842107E-2</v>
      </c>
      <c r="R15" s="10">
        <f t="shared" si="2"/>
        <v>6.2863494736842107E-2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1">SUM(F14:F15)</f>
        <v>1274000000</v>
      </c>
      <c r="G16" s="14">
        <f t="shared" si="11"/>
        <v>0</v>
      </c>
      <c r="H16" s="14">
        <f t="shared" si="11"/>
        <v>0</v>
      </c>
      <c r="I16" s="14">
        <f t="shared" si="11"/>
        <v>1274000000</v>
      </c>
      <c r="J16" s="14">
        <f t="shared" si="11"/>
        <v>1179000000</v>
      </c>
      <c r="K16" s="14">
        <f t="shared" si="11"/>
        <v>95000000</v>
      </c>
      <c r="L16" s="14">
        <f t="shared" si="11"/>
        <v>0</v>
      </c>
      <c r="M16" s="14">
        <f t="shared" si="11"/>
        <v>5972032</v>
      </c>
      <c r="N16" s="14">
        <f t="shared" si="11"/>
        <v>5972032</v>
      </c>
      <c r="O16" s="14">
        <f t="shared" si="11"/>
        <v>5972032</v>
      </c>
      <c r="P16" s="15">
        <f t="shared" si="0"/>
        <v>4.6876232339089479E-3</v>
      </c>
      <c r="Q16" s="15">
        <f t="shared" si="1"/>
        <v>4.6876232339089479E-3</v>
      </c>
      <c r="R16" s="16">
        <f t="shared" si="2"/>
        <v>4.6876232339089479E-3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179070000</v>
      </c>
      <c r="G19" s="14">
        <f t="shared" ref="G19" si="12">+G17+G18</f>
        <v>0</v>
      </c>
      <c r="H19" s="14">
        <f t="shared" ref="H19" si="13">+H17+H18</f>
        <v>0</v>
      </c>
      <c r="I19" s="14">
        <f t="shared" ref="I19" si="14">+I17+I18</f>
        <v>179070000</v>
      </c>
      <c r="J19" s="14">
        <f t="shared" ref="J19" si="15">+J17+J18</f>
        <v>0</v>
      </c>
      <c r="K19" s="14">
        <f t="shared" ref="K19" si="16">+K17+K18</f>
        <v>0</v>
      </c>
      <c r="L19" s="14">
        <f t="shared" ref="L19" si="17">+L17+L18</f>
        <v>179070000</v>
      </c>
      <c r="M19" s="14">
        <f t="shared" ref="M19" si="18">+M17+M18</f>
        <v>0</v>
      </c>
      <c r="N19" s="14">
        <f t="shared" ref="N19" si="19">+N17+N18</f>
        <v>0</v>
      </c>
      <c r="O19" s="14">
        <f t="shared" ref="O19" si="20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 t="shared" ref="F20:O20" si="21">+F11+F13+F16+F19</f>
        <v>19947954098</v>
      </c>
      <c r="G20" s="14">
        <f t="shared" si="21"/>
        <v>0</v>
      </c>
      <c r="H20" s="14">
        <f t="shared" si="21"/>
        <v>0</v>
      </c>
      <c r="I20" s="14">
        <f t="shared" si="21"/>
        <v>19947954098</v>
      </c>
      <c r="J20" s="14">
        <f t="shared" si="21"/>
        <v>1179000000</v>
      </c>
      <c r="K20" s="14">
        <f t="shared" si="21"/>
        <v>17738149247.489998</v>
      </c>
      <c r="L20" s="14">
        <f t="shared" si="21"/>
        <v>1030804850.5100002</v>
      </c>
      <c r="M20" s="14">
        <f t="shared" si="21"/>
        <v>4164829857.9499998</v>
      </c>
      <c r="N20" s="14">
        <f t="shared" si="21"/>
        <v>2282382153</v>
      </c>
      <c r="O20" s="14">
        <f t="shared" si="21"/>
        <v>2282382153</v>
      </c>
      <c r="P20" s="15">
        <f t="shared" si="0"/>
        <v>0.20878481259226325</v>
      </c>
      <c r="Q20" s="15">
        <f t="shared" si="1"/>
        <v>0.11441685406870039</v>
      </c>
      <c r="R20" s="16">
        <f t="shared" si="2"/>
        <v>0.11441685406870039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4839183442</v>
      </c>
      <c r="G21" s="8">
        <v>0</v>
      </c>
      <c r="H21" s="8">
        <v>0</v>
      </c>
      <c r="I21" s="8">
        <f>+Vigencia[[#This Row],[APROPIACIÓN INICIAL]]+Vigencia[[#This Row],[APROPIACIÓN ADICIONADA]]-Vigencia[[#This Row],[APROPIACIÓN REDUCIDA]]</f>
        <v>4839183442</v>
      </c>
      <c r="J21" s="8">
        <v>0</v>
      </c>
      <c r="K21" s="8">
        <v>4839183296</v>
      </c>
      <c r="L21" s="8">
        <f>+Vigencia[[#This Row],[APROPIACIÓN VIGENTE]]-Vigencia[[#This Row],[APROPIACION BLOQUEADA]]-Vigencia[[#This Row],[CERTIFICADO DE DISPONIBILIDAD PRESUPUESTAL]]</f>
        <v>146</v>
      </c>
      <c r="M21" s="8">
        <v>4680996560.71</v>
      </c>
      <c r="N21" s="8">
        <v>46276433</v>
      </c>
      <c r="O21" s="8">
        <v>46276433</v>
      </c>
      <c r="P21" s="9">
        <f t="shared" si="0"/>
        <v>0.96731124513340982</v>
      </c>
      <c r="Q21" s="9">
        <f t="shared" si="1"/>
        <v>9.5628598408483319E-3</v>
      </c>
      <c r="R21" s="10">
        <f t="shared" si="2"/>
        <v>9.5628598408483319E-3</v>
      </c>
    </row>
    <row r="22" spans="1:18" ht="108" x14ac:dyDescent="0.35">
      <c r="A22" s="5" t="s">
        <v>32</v>
      </c>
      <c r="B22" s="6" t="s">
        <v>9</v>
      </c>
      <c r="C22" s="6">
        <v>10</v>
      </c>
      <c r="D22" s="6" t="s">
        <v>11</v>
      </c>
      <c r="E22" s="7" t="s">
        <v>30</v>
      </c>
      <c r="F22" s="8">
        <v>6754359168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6754359168</v>
      </c>
      <c r="J22" s="8">
        <v>0</v>
      </c>
      <c r="K22" s="8">
        <v>6744470732</v>
      </c>
      <c r="L22" s="8">
        <f>+Vigencia[[#This Row],[APROPIACIÓN VIGENTE]]-Vigencia[[#This Row],[APROPIACION BLOQUEADA]]-Vigencia[[#This Row],[CERTIFICADO DE DISPONIBILIDAD PRESUPUESTAL]]</f>
        <v>9888436</v>
      </c>
      <c r="M22" s="8">
        <v>6511047832</v>
      </c>
      <c r="N22" s="8">
        <v>156305329</v>
      </c>
      <c r="O22" s="8">
        <v>156305329</v>
      </c>
      <c r="P22" s="9">
        <f t="shared" si="0"/>
        <v>0.96397713980732158</v>
      </c>
      <c r="Q22" s="9">
        <f t="shared" si="1"/>
        <v>2.3141400259039348E-2</v>
      </c>
      <c r="R22" s="10">
        <f t="shared" si="2"/>
        <v>2.3141400259039348E-2</v>
      </c>
    </row>
    <row r="23" spans="1:18" ht="108" x14ac:dyDescent="0.35">
      <c r="A23" s="5" t="s">
        <v>33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10241370142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10241370142</v>
      </c>
      <c r="J23" s="8">
        <v>0</v>
      </c>
      <c r="K23" s="8">
        <v>10223481831</v>
      </c>
      <c r="L23" s="8">
        <f>+Vigencia[[#This Row],[APROPIACIÓN VIGENTE]]-Vigencia[[#This Row],[APROPIACION BLOQUEADA]]-Vigencia[[#This Row],[CERTIFICADO DE DISPONIBILIDAD PRESUPUESTAL]]</f>
        <v>17888311</v>
      </c>
      <c r="M23" s="8">
        <v>7631780361.6800003</v>
      </c>
      <c r="N23" s="8">
        <v>140326018</v>
      </c>
      <c r="O23" s="8">
        <v>140326018</v>
      </c>
      <c r="P23" s="9">
        <f t="shared" si="0"/>
        <v>0.74519134216055372</v>
      </c>
      <c r="Q23" s="9">
        <f t="shared" si="1"/>
        <v>1.3701879343714087E-2</v>
      </c>
      <c r="R23" s="10">
        <f t="shared" si="2"/>
        <v>1.3701879343714087E-2</v>
      </c>
    </row>
    <row r="24" spans="1:18" ht="108" x14ac:dyDescent="0.35">
      <c r="A24" s="5" t="s">
        <v>34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5588409571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5588409571</v>
      </c>
      <c r="J24" s="8">
        <v>0</v>
      </c>
      <c r="K24" s="8">
        <v>5588216489</v>
      </c>
      <c r="L24" s="8">
        <f>+Vigencia[[#This Row],[APROPIACIÓN VIGENTE]]-Vigencia[[#This Row],[APROPIACION BLOQUEADA]]-Vigencia[[#This Row],[CERTIFICADO DE DISPONIBILIDAD PRESUPUESTAL]]</f>
        <v>193082</v>
      </c>
      <c r="M24" s="8">
        <v>4955843735.4099998</v>
      </c>
      <c r="N24" s="8">
        <v>176206272</v>
      </c>
      <c r="O24" s="8">
        <v>176206272</v>
      </c>
      <c r="P24" s="9">
        <f t="shared" si="0"/>
        <v>0.8868075384322972</v>
      </c>
      <c r="Q24" s="9">
        <f t="shared" si="1"/>
        <v>3.1530665346074363E-2</v>
      </c>
      <c r="R24" s="10">
        <f t="shared" si="2"/>
        <v>3.1530665346074363E-2</v>
      </c>
    </row>
    <row r="25" spans="1:18" ht="72" x14ac:dyDescent="0.35">
      <c r="A25" s="5" t="s">
        <v>35</v>
      </c>
      <c r="B25" s="6" t="s">
        <v>9</v>
      </c>
      <c r="C25" s="6">
        <v>10</v>
      </c>
      <c r="D25" s="6" t="s">
        <v>11</v>
      </c>
      <c r="E25" s="7" t="s">
        <v>36</v>
      </c>
      <c r="F25" s="8">
        <v>4476856655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4476856655</v>
      </c>
      <c r="J25" s="8">
        <v>0</v>
      </c>
      <c r="K25" s="8">
        <v>4439596015</v>
      </c>
      <c r="L25" s="8">
        <f>+Vigencia[[#This Row],[APROPIACIÓN VIGENTE]]-Vigencia[[#This Row],[APROPIACION BLOQUEADA]]-Vigencia[[#This Row],[CERTIFICADO DE DISPONIBILIDAD PRESUPUESTAL]]</f>
        <v>37260640</v>
      </c>
      <c r="M25" s="8">
        <v>4122080651.1999998</v>
      </c>
      <c r="N25" s="8">
        <v>117037727</v>
      </c>
      <c r="O25" s="8">
        <v>117037727</v>
      </c>
      <c r="P25" s="9">
        <f t="shared" si="0"/>
        <v>0.92075332512517083</v>
      </c>
      <c r="Q25" s="9">
        <f t="shared" si="1"/>
        <v>2.6142835480176884E-2</v>
      </c>
      <c r="R25" s="10">
        <f t="shared" si="2"/>
        <v>2.6142835480176884E-2</v>
      </c>
    </row>
    <row r="26" spans="1:18" ht="108" x14ac:dyDescent="0.35">
      <c r="A26" s="5" t="s">
        <v>37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7780943934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7780943934</v>
      </c>
      <c r="J26" s="8">
        <v>0</v>
      </c>
      <c r="K26" s="8">
        <v>7779531149</v>
      </c>
      <c r="L26" s="8">
        <f>+Vigencia[[#This Row],[APROPIACIÓN VIGENTE]]-Vigencia[[#This Row],[APROPIACION BLOQUEADA]]-Vigencia[[#This Row],[CERTIFICADO DE DISPONIBILIDAD PRESUPUESTAL]]</f>
        <v>1412785</v>
      </c>
      <c r="M26" s="8">
        <v>7423863586</v>
      </c>
      <c r="N26" s="8">
        <v>122939137</v>
      </c>
      <c r="O26" s="8">
        <v>122939137</v>
      </c>
      <c r="P26" s="9">
        <f t="shared" si="0"/>
        <v>0.9541083509881515</v>
      </c>
      <c r="Q26" s="9">
        <f t="shared" si="1"/>
        <v>1.5800028639558632E-2</v>
      </c>
      <c r="R26" s="10">
        <f t="shared" si="2"/>
        <v>1.5800028639558632E-2</v>
      </c>
    </row>
    <row r="27" spans="1:18" ht="72" x14ac:dyDescent="0.35">
      <c r="A27" s="5" t="s">
        <v>66</v>
      </c>
      <c r="B27" s="6" t="s">
        <v>9</v>
      </c>
      <c r="C27" s="6">
        <v>10</v>
      </c>
      <c r="D27" s="6" t="s">
        <v>11</v>
      </c>
      <c r="E27" s="7" t="s">
        <v>36</v>
      </c>
      <c r="F27" s="8">
        <v>21630000000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21630000000</v>
      </c>
      <c r="J27" s="8">
        <v>0</v>
      </c>
      <c r="K27" s="8">
        <v>21629999990</v>
      </c>
      <c r="L27" s="8">
        <f>+Vigencia[[#This Row],[APROPIACIÓN VIGENTE]]-Vigencia[[#This Row],[APROPIACION BLOQUEADA]]-Vigencia[[#This Row],[CERTIFICADO DE DISPONIBILIDAD PRESUPUESTAL]]</f>
        <v>10</v>
      </c>
      <c r="M27" s="8">
        <v>21614450233</v>
      </c>
      <c r="N27" s="8">
        <v>12944067</v>
      </c>
      <c r="O27" s="8">
        <v>12944067</v>
      </c>
      <c r="P27" s="9">
        <f>+M27/I27</f>
        <v>0.99928110184928343</v>
      </c>
      <c r="Q27" s="9">
        <f>+N27/I27</f>
        <v>5.984312066574202E-4</v>
      </c>
      <c r="R27" s="10">
        <f>+O27/I27</f>
        <v>5.984312066574202E-4</v>
      </c>
    </row>
    <row r="28" spans="1:18" ht="108" x14ac:dyDescent="0.35">
      <c r="A28" s="5" t="s">
        <v>38</v>
      </c>
      <c r="B28" s="6" t="s">
        <v>9</v>
      </c>
      <c r="C28" s="6">
        <v>10</v>
      </c>
      <c r="D28" s="6" t="s">
        <v>11</v>
      </c>
      <c r="E28" s="7" t="s">
        <v>39</v>
      </c>
      <c r="F28" s="8">
        <v>4342805421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4342805421</v>
      </c>
      <c r="J28" s="8">
        <v>0</v>
      </c>
      <c r="K28" s="8">
        <v>4339605413</v>
      </c>
      <c r="L28" s="8">
        <f>+Vigencia[[#This Row],[APROPIACIÓN VIGENTE]]-Vigencia[[#This Row],[APROPIACION BLOQUEADA]]-Vigencia[[#This Row],[CERTIFICADO DE DISPONIBILIDAD PRESUPUESTAL]]</f>
        <v>3200008</v>
      </c>
      <c r="M28" s="8">
        <v>2109931909.24</v>
      </c>
      <c r="N28" s="8">
        <v>101333971</v>
      </c>
      <c r="O28" s="8">
        <v>101333971</v>
      </c>
      <c r="P28" s="9">
        <f t="shared" si="0"/>
        <v>0.48584537060703831</v>
      </c>
      <c r="Q28" s="9">
        <f t="shared" si="1"/>
        <v>2.3333758061089057E-2</v>
      </c>
      <c r="R28" s="10">
        <f t="shared" si="2"/>
        <v>2.3333758061089057E-2</v>
      </c>
    </row>
    <row r="29" spans="1:18" x14ac:dyDescent="0.35">
      <c r="A29" s="11"/>
      <c r="B29" s="12"/>
      <c r="C29" s="12"/>
      <c r="D29" s="12"/>
      <c r="E29" s="13" t="s">
        <v>61</v>
      </c>
      <c r="F29" s="14">
        <f t="shared" ref="F29:O29" si="22">SUM(F21:F28)</f>
        <v>65653928333</v>
      </c>
      <c r="G29" s="14">
        <f t="shared" si="22"/>
        <v>0</v>
      </c>
      <c r="H29" s="14">
        <f t="shared" si="22"/>
        <v>0</v>
      </c>
      <c r="I29" s="14">
        <f t="shared" si="22"/>
        <v>65653928333</v>
      </c>
      <c r="J29" s="14">
        <f t="shared" si="22"/>
        <v>0</v>
      </c>
      <c r="K29" s="14">
        <f t="shared" si="22"/>
        <v>65584084915</v>
      </c>
      <c r="L29" s="14">
        <f t="shared" si="22"/>
        <v>69843418</v>
      </c>
      <c r="M29" s="14">
        <f t="shared" si="22"/>
        <v>59049994869.239998</v>
      </c>
      <c r="N29" s="14">
        <f t="shared" si="22"/>
        <v>873368954</v>
      </c>
      <c r="O29" s="14">
        <f t="shared" si="22"/>
        <v>873368954</v>
      </c>
      <c r="P29" s="15">
        <f t="shared" si="0"/>
        <v>0.89941297297147971</v>
      </c>
      <c r="Q29" s="15">
        <f t="shared" si="1"/>
        <v>1.3302615337352384E-2</v>
      </c>
      <c r="R29" s="16">
        <f t="shared" si="2"/>
        <v>1.3302615337352384E-2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 t="shared" ref="F30:O30" si="23">+F20+F29</f>
        <v>85601882431</v>
      </c>
      <c r="G30" s="20">
        <f t="shared" si="23"/>
        <v>0</v>
      </c>
      <c r="H30" s="20">
        <f t="shared" si="23"/>
        <v>0</v>
      </c>
      <c r="I30" s="20">
        <f t="shared" si="23"/>
        <v>85601882431</v>
      </c>
      <c r="J30" s="20">
        <f t="shared" si="23"/>
        <v>1179000000</v>
      </c>
      <c r="K30" s="20">
        <f t="shared" si="23"/>
        <v>83322234162.48999</v>
      </c>
      <c r="L30" s="20">
        <f t="shared" si="23"/>
        <v>1100648268.5100002</v>
      </c>
      <c r="M30" s="20">
        <f t="shared" si="23"/>
        <v>63214824727.189995</v>
      </c>
      <c r="N30" s="20">
        <f t="shared" si="23"/>
        <v>3155751107</v>
      </c>
      <c r="O30" s="20">
        <f t="shared" si="23"/>
        <v>3155751107</v>
      </c>
      <c r="P30" s="21">
        <f t="shared" si="0"/>
        <v>0.73847470326537212</v>
      </c>
      <c r="Q30" s="21">
        <f t="shared" si="1"/>
        <v>3.6865440541494113E-2</v>
      </c>
      <c r="R30" s="22">
        <f t="shared" si="2"/>
        <v>3.6865440541494113E-2</v>
      </c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5"/>
      <c r="L31" s="3"/>
      <c r="M31" s="3"/>
      <c r="N31" s="3"/>
      <c r="O31" s="3"/>
      <c r="P31" s="36"/>
      <c r="Q31" s="36"/>
      <c r="R31" s="36"/>
    </row>
    <row r="32" spans="1:18" x14ac:dyDescent="0.35">
      <c r="A32" s="2" t="s">
        <v>63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topLeftCell="A5" zoomScale="85" zoomScaleNormal="85" workbookViewId="0">
      <selection activeCell="H22" sqref="H22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4" x14ac:dyDescent="0.35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4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4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</v>
      </c>
      <c r="H7" s="8">
        <f>+Reservapresupuestal[[#This Row],[VALOR CONSTITUIDO]]-Reservapresupuestal[[#This Row],[VALOR REDUCCIÓN RESERVA PRESUPUESTAL]]</f>
        <v>173550701.29000002</v>
      </c>
      <c r="I7" s="8">
        <v>55074662</v>
      </c>
      <c r="J7" s="8">
        <v>55074662</v>
      </c>
      <c r="K7" s="23">
        <f>+Reservapresupuestal[[#This Row],[OBLIGACION]]/Reservapresupuestal[[#This Row],[VALOR ACTUAL RESERVA PRESUPUESTAL]]</f>
        <v>0.31734047509247026</v>
      </c>
      <c r="L7" s="23">
        <f>+Reservapresupuestal[[#This Row],[PAGOS]]/Reservapresupuestal[[#This Row],[VALOR ACTUAL RESERVA PRESUPUESTAL]]</f>
        <v>0.31734047509247026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</v>
      </c>
      <c r="H8" s="14">
        <f t="shared" ref="H8:J8" si="0">+H7</f>
        <v>173550701.29000002</v>
      </c>
      <c r="I8" s="14">
        <f t="shared" si="0"/>
        <v>55074662</v>
      </c>
      <c r="J8" s="14">
        <f t="shared" si="0"/>
        <v>55074662</v>
      </c>
      <c r="K8" s="15">
        <f>+Reservapresupuestal[[#This Row],[OBLIGACION]]/Reservapresupuestal[[#This Row],[VALOR ACTUAL RESERVA PRESUPUESTAL]]</f>
        <v>0.31734047509247026</v>
      </c>
      <c r="L8" s="15">
        <f>+Reservapresupuestal[[#This Row],[PAGOS]]/Reservapresupuestal[[#This Row],[VALOR ACTUAL RESERVA PRESUPUESTAL]]</f>
        <v>0.31734047509247026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0</v>
      </c>
      <c r="J9" s="8">
        <v>0</v>
      </c>
      <c r="K9" s="23">
        <f>+Reservapresupuestal[[#This Row],[OBLIGACION]]/Reservapresupuestal[[#This Row],[VALOR ACTUAL RESERVA PRESUPUESTAL]]</f>
        <v>0</v>
      </c>
      <c r="L9" s="23">
        <f>+Reservapresupuestal[[#This Row],[PAGOS]]/Reservapresupuestal[[#This Row],[VALOR ACTUAL RESERVA PRESUPUESTAL]]</f>
        <v>0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 t="shared" ref="H10:H11" si="1">+H7+H8</f>
        <v>347101402.58000004</v>
      </c>
      <c r="I10" s="14">
        <f t="shared" ref="I10" si="2">+I9</f>
        <v>0</v>
      </c>
      <c r="J10" s="14">
        <f>+J9</f>
        <v>0</v>
      </c>
      <c r="K10" s="15">
        <f>+Reservapresupuestal[[#This Row],[OBLIGACION]]/Reservapresupuestal[[#This Row],[VALOR ACTUAL RESERVA PRESUPUESTAL]]</f>
        <v>0</v>
      </c>
      <c r="L10" s="15">
        <f>+Reservapresupuestal[[#This Row],[PAGOS]]/Reservapresupuestal[[#This Row],[VALOR ACTUAL RESERVA PRESUPUESTAL]]</f>
        <v>0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3">+G8+G9</f>
        <v>54418.51</v>
      </c>
      <c r="H11" s="14">
        <f t="shared" si="1"/>
        <v>438370012.29000002</v>
      </c>
      <c r="I11" s="14">
        <f t="shared" si="3"/>
        <v>55074662</v>
      </c>
      <c r="J11" s="14">
        <f t="shared" si="3"/>
        <v>55074662</v>
      </c>
      <c r="K11" s="24">
        <f>+Reservapresupuestal[[#This Row],[OBLIGACION]]/Reservapresupuestal[[#This Row],[VALOR ACTUAL RESERVA PRESUPUESTAL]]</f>
        <v>0.12563510380715964</v>
      </c>
      <c r="L11" s="24">
        <f>+Reservapresupuestal[[#This Row],[PAGOS]]/Reservapresupuestal[[#This Row],[VALOR ACTUAL RESERVA PRESUPUESTAL]]</f>
        <v>0.12563510380715964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f>+Reservapresupuestal[[#This Row],[VALOR CONSTITUIDO]]-Reservapresupuestal[[#This Row],[VALOR REDUCCIÓN RESERVA PRESUPUESTAL]]</f>
        <v>527114791.62</v>
      </c>
      <c r="I12" s="8">
        <v>430201141.62</v>
      </c>
      <c r="J12" s="8">
        <v>430201141.62</v>
      </c>
      <c r="K12" s="9">
        <f>+Reservapresupuestal[[#This Row],[OBLIGACION]]/Reservapresupuestal[[#This Row],[VALOR ACTUAL RESERVA PRESUPUESTAL]]</f>
        <v>0.81614317879004694</v>
      </c>
      <c r="L12" s="9">
        <f>+Reservapresupuestal[[#This Row],[PAGOS]]/Reservapresupuestal[[#This Row],[VALOR ACTUAL RESERVA PRESUPUESTAL]]</f>
        <v>0.81614317879004694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293001077</v>
      </c>
      <c r="J13" s="8">
        <v>293001077</v>
      </c>
      <c r="K13" s="23">
        <f>+Reservapresupuestal[[#This Row],[OBLIGACION]]/Reservapresupuestal[[#This Row],[VALOR ACTUAL RESERVA PRESUPUESTAL]]</f>
        <v>0.97704128157973802</v>
      </c>
      <c r="L13" s="23">
        <f>+Reservapresupuestal[[#This Row],[PAGOS]]/Reservapresupuestal[[#This Row],[VALOR ACTUAL RESERVA PRESUPUESTAL]]</f>
        <v>0.97704128157973802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f>+Reservapresupuestal[[#This Row],[VALOR CONSTITUIDO]]-Reservapresupuestal[[#This Row],[VALOR REDUCCIÓN RESERVA PRESUPUESTAL]]</f>
        <v>764985445.74000001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0.95724402839016032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808438293.38999999</v>
      </c>
      <c r="J16" s="8">
        <v>795561466.38999999</v>
      </c>
      <c r="K16" s="9">
        <f>+Reservapresupuestal[[#This Row],[OBLIGACION]]/Reservapresupuestal[[#This Row],[VALOR ACTUAL RESERVA PRESUPUESTAL]]</f>
        <v>0.86713416597690651</v>
      </c>
      <c r="L16" s="9">
        <f>+Reservapresupuestal[[#This Row],[PAGOS]]/Reservapresupuestal[[#This Row],[VALOR ACTUAL RESERVA PRESUPUESTAL]]</f>
        <v>0.8533224295310089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563298916.94000006</v>
      </c>
      <c r="J17" s="8">
        <v>563298916.94000006</v>
      </c>
      <c r="K17" s="9">
        <f>+Reservapresupuestal[[#This Row],[OBLIGACION]]/Reservapresupuestal[[#This Row],[VALOR ACTUAL RESERVA PRESUPUESTAL]]</f>
        <v>0.9173469642837786</v>
      </c>
      <c r="L17" s="9">
        <f>+Reservapresupuestal[[#This Row],[PAGOS]]/Reservapresupuestal[[#This Row],[VALOR ACTUAL RESERVA PRESUPUESTAL]]</f>
        <v>0.9173469642837786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661664563.39999998</v>
      </c>
      <c r="J18" s="8">
        <v>661664563.39999998</v>
      </c>
      <c r="K18" s="9">
        <f>+Reservapresupuestal[[#This Row],[OBLIGACION]]/Reservapresupuestal[[#This Row],[VALOR ACTUAL RESERVA PRESUPUESTAL]]</f>
        <v>0.8962501513683272</v>
      </c>
      <c r="L18" s="9">
        <f>+Reservapresupuestal[[#This Row],[PAGOS]]/Reservapresupuestal[[#This Row],[VALOR ACTUAL RESERVA PRESUPUESTAL]]</f>
        <v>0.8962501513683272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829343368</v>
      </c>
      <c r="J19" s="8">
        <v>829343368</v>
      </c>
      <c r="K19" s="9">
        <f>+Reservapresupuestal[[#This Row],[OBLIGACION]]/Reservapresupuestal[[#This Row],[VALOR ACTUAL RESERVA PRESUPUESTAL]]</f>
        <v>0.982677306256863</v>
      </c>
      <c r="L19" s="9">
        <f>+Reservapresupuestal[[#This Row],[PAGOS]]/Reservapresupuestal[[#This Row],[VALOR ACTUAL RESERVA PRESUPUESTAL]]</f>
        <v>0.982677306256863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0.99469419929978786</v>
      </c>
      <c r="L20" s="9">
        <f>+Reservapresupuestal[[#This Row],[PAGOS]]/Reservapresupuestal[[#This Row],[VALOR ACTUAL RESERVA PRESUPUESTAL]]</f>
        <v>0.99469419929978786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5526274475.4099998</v>
      </c>
      <c r="J21" s="14">
        <f t="shared" si="4"/>
        <v>5513397648.4099998</v>
      </c>
      <c r="K21" s="15">
        <f>+Reservapresupuestal[[#This Row],[OBLIGACION]]/Reservapresupuestal[[#This Row],[VALOR ACTUAL RESERVA PRESUPUESTAL]]</f>
        <v>0.9299848591930715</v>
      </c>
      <c r="L21" s="15">
        <f>+Reservapresupuestal[[#This Row],[PAGOS]]/Reservapresupuestal[[#This Row],[VALOR ACTUAL RESERVA PRESUPUESTAL]]</f>
        <v>0.92781789224314271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54418.51</v>
      </c>
      <c r="H22" s="20">
        <f t="shared" si="5"/>
        <v>6380697374.6999998</v>
      </c>
      <c r="I22" s="20">
        <f t="shared" si="5"/>
        <v>5581349137.4099998</v>
      </c>
      <c r="J22" s="20">
        <f t="shared" si="5"/>
        <v>5568472310.4099998</v>
      </c>
      <c r="K22" s="25">
        <f>+Reservapresupuestal[[#This Row],[OBLIGACION]]/Reservapresupuestal[[#This Row],[VALOR ACTUAL RESERVA PRESUPUESTAL]]</f>
        <v>0.87472400110065041</v>
      </c>
      <c r="L22" s="25">
        <f>+Reservapresupuestal[[#This Row],[PAGOS]]/Reservapresupuestal[[#This Row],[VALOR ACTUAL RESERVA PRESUPUESTAL]]</f>
        <v>0.87270591024884825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2026-05-20T12:32:23Z</dcterms:modified>
</cp:coreProperties>
</file>